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225"/>
  <workbookPr autoCompressPictures="0"/>
  <bookViews>
    <workbookView xWindow="120" yWindow="0" windowWidth="28680" windowHeight="15880" tabRatio="561"/>
  </bookViews>
  <sheets>
    <sheet name="Wi-Fi Second Screen" sheetId="24" r:id="rId1"/>
    <sheet name="Description (ex. Fanta)" sheetId="36" r:id="rId2"/>
  </sheets>
  <definedNames>
    <definedName name="Агентская_скидка">#REF!</definedName>
    <definedName name="Агентство" localSheetId="0">#REF!</definedName>
    <definedName name="Агентство">#REF!</definedName>
    <definedName name="АккаунтМенеджер" localSheetId="0">#REF!</definedName>
    <definedName name="АккаунтМенеджер">#REF!</definedName>
    <definedName name="Бренд" localSheetId="0">#REF!</definedName>
    <definedName name="Бренд">#REF!</definedName>
    <definedName name="Дата_создания">#REF!</definedName>
    <definedName name="ДатаВыгрузки" localSheetId="0">#REF!</definedName>
    <definedName name="ДатаВыгрузки">#REF!</definedName>
    <definedName name="Договор" localSheetId="0">#REF!</definedName>
    <definedName name="Договор">#REF!</definedName>
    <definedName name="Категория">#REF!</definedName>
    <definedName name="Количество_городов">#REF!</definedName>
    <definedName name="Количество_дней">#REF!</definedName>
    <definedName name="Количество_залов">#REF!</definedName>
    <definedName name="Количество_кинотеатров">#REF!</definedName>
    <definedName name="Количество_контактов">#REF!</definedName>
    <definedName name="Количество_копий">#REF!</definedName>
    <definedName name="Количество_показов">#REF!</definedName>
    <definedName name="Компания">#REF!</definedName>
    <definedName name="Медиаплан" localSheetId="0">#REF!</definedName>
    <definedName name="Медиаплан">#REF!</definedName>
    <definedName name="Менеджер">#REF!</definedName>
    <definedName name="НазваниеРекламнойКампании" localSheetId="0">#REF!</definedName>
    <definedName name="НазваниеРекламнойКампании">#REF!</definedName>
    <definedName name="Наценка">#REF!</definedName>
    <definedName name="НомерРекламнойКампании" localSheetId="0">#REF!</definedName>
    <definedName name="НомерРекламнойКампании">#REF!</definedName>
    <definedName name="Объемная_скидка">#REF!</definedName>
    <definedName name="Период_размещения">#REF!</definedName>
    <definedName name="ПериодПроведения" localSheetId="0">#REF!</definedName>
    <definedName name="ПериодПроведения">#REF!</definedName>
    <definedName name="ПоказыватьЦены" localSheetId="0">#REF!</definedName>
    <definedName name="ПоказыватьЦены">#REF!</definedName>
    <definedName name="Приложение" localSheetId="0">#REF!</definedName>
    <definedName name="Приложение">#REF!</definedName>
    <definedName name="ПроцентПрибылиМедиаплана" localSheetId="0">#REF!</definedName>
    <definedName name="ПроцентПрибылиМедиаплана">#REF!</definedName>
    <definedName name="Рекламодатель" localSheetId="0">#REF!</definedName>
    <definedName name="Рекламодатель">#REF!</definedName>
    <definedName name="Сеанс_1">#REF!</definedName>
    <definedName name="Сеанс_10">#REF!</definedName>
    <definedName name="Сеанс_11">#REF!</definedName>
    <definedName name="Сеанс_12">#REF!</definedName>
    <definedName name="Сеанс_13">#REF!</definedName>
    <definedName name="Сеанс_14">#REF!</definedName>
    <definedName name="Сеанс_15">#REF!</definedName>
    <definedName name="Сеанс_16">#REF!</definedName>
    <definedName name="Сеанс_17">#REF!</definedName>
    <definedName name="Сеанс_18">#REF!</definedName>
    <definedName name="Сеанс_19">#REF!</definedName>
    <definedName name="Сеанс_2">#REF!</definedName>
    <definedName name="Сеанс_20">#REF!</definedName>
    <definedName name="Сеанс_21">#REF!</definedName>
    <definedName name="Сеанс_22">#REF!</definedName>
    <definedName name="Сеанс_23">#REF!</definedName>
    <definedName name="Сеанс_24">#REF!</definedName>
    <definedName name="Сеанс_25">#REF!</definedName>
    <definedName name="Сеанс_26">#REF!</definedName>
    <definedName name="Сеанс_27">#REF!</definedName>
    <definedName name="Сеанс_28">#REF!</definedName>
    <definedName name="Сеанс_29">#REF!</definedName>
    <definedName name="Сеанс_3">#REF!</definedName>
    <definedName name="Сеанс_30">#REF!</definedName>
    <definedName name="Сеанс_31">#REF!</definedName>
    <definedName name="Сеанс_32">#REF!</definedName>
    <definedName name="Сеанс_33">#REF!</definedName>
    <definedName name="Сеанс_34">#REF!</definedName>
    <definedName name="Сеанс_35">#REF!</definedName>
    <definedName name="Сеанс_36">#REF!</definedName>
    <definedName name="Сеанс_37">#REF!</definedName>
    <definedName name="Сеанс_38">#REF!</definedName>
    <definedName name="Сеанс_39">#REF!</definedName>
    <definedName name="Сеанс_4">#REF!</definedName>
    <definedName name="Сеанс_40">#REF!</definedName>
    <definedName name="Сеанс_41">#REF!</definedName>
    <definedName name="Сеанс_42">#REF!</definedName>
    <definedName name="Сеанс_5">#REF!</definedName>
    <definedName name="Сеанс_6">#REF!</definedName>
    <definedName name="Сеанс_7">#REF!</definedName>
    <definedName name="Сеанс_8">#REF!</definedName>
    <definedName name="Сеанс_9">#REF!</definedName>
    <definedName name="Стоимость">#REF!</definedName>
    <definedName name="Стоимость_адаптации">#REF!</definedName>
    <definedName name="Стоимость_тиражирования">#REF!</definedName>
    <definedName name="СтоимостьСоСкидками">#REF!</definedName>
    <definedName name="ТрафикМенеджер" localSheetId="0">#REF!</definedName>
    <definedName name="ТрафикМенеджер">#REF!</definedName>
    <definedName name="Хронометраж">#REF!</definedName>
    <definedName name="ыва">#REF!</definedName>
    <definedName name="ЮрлицоРекламодателя" localSheetId="0">#REF!</definedName>
    <definedName name="ЮрлицоРекламодателя">#REF!</definedName>
    <definedName name="GUIDМедиаплана" localSheetId="0">#REF!</definedName>
    <definedName name="GUIDМедиаплана">#REF!</definedName>
    <definedName name="GUIDМедиаплана1">#REF!</definedName>
    <definedName name="GUIDРекламнойКампании" localSheetId="0">#REF!</definedName>
    <definedName name="GUIDРекламнойКампании">#REF!</definedName>
    <definedName name="URLРекламируемогоСайта" localSheetId="0">#REF!</definedName>
    <definedName name="URLРекламируемогоСайта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0" i="24" l="1"/>
  <c r="R20" i="24"/>
  <c r="O21" i="24"/>
  <c r="M21" i="24"/>
  <c r="R21" i="24"/>
  <c r="O22" i="24"/>
  <c r="R22" i="24"/>
  <c r="O23" i="24"/>
  <c r="R23" i="24"/>
  <c r="O24" i="24"/>
  <c r="M24" i="24"/>
  <c r="R24" i="24"/>
  <c r="O25" i="24"/>
  <c r="R25" i="24"/>
  <c r="O26" i="24"/>
  <c r="R26" i="24"/>
  <c r="O19" i="24"/>
  <c r="M19" i="24"/>
  <c r="R19" i="24"/>
  <c r="P19" i="24"/>
  <c r="Q19" i="24"/>
  <c r="P20" i="24"/>
  <c r="Q20" i="24"/>
  <c r="P21" i="24"/>
  <c r="Q21" i="24"/>
  <c r="P22" i="24"/>
  <c r="Q22" i="24"/>
  <c r="P23" i="24"/>
  <c r="Q23" i="24"/>
  <c r="P24" i="24"/>
  <c r="Q24" i="24"/>
  <c r="P25" i="24"/>
  <c r="Q25" i="24"/>
  <c r="Q34" i="24"/>
  <c r="S19" i="24"/>
  <c r="S20" i="24"/>
  <c r="S21" i="24"/>
  <c r="S22" i="24"/>
  <c r="S23" i="24"/>
  <c r="S24" i="24"/>
  <c r="S25" i="24"/>
  <c r="S34" i="24"/>
  <c r="R34" i="24"/>
  <c r="P34" i="24"/>
  <c r="U19" i="24"/>
  <c r="V19" i="24"/>
  <c r="U20" i="24"/>
  <c r="V20" i="24"/>
  <c r="U21" i="24"/>
  <c r="V21" i="24"/>
  <c r="U22" i="24"/>
  <c r="V22" i="24"/>
  <c r="U23" i="24"/>
  <c r="V23" i="24"/>
  <c r="U24" i="24"/>
  <c r="V24" i="24"/>
  <c r="U25" i="24"/>
  <c r="V25" i="24"/>
  <c r="V34" i="24"/>
  <c r="T19" i="24"/>
  <c r="T20" i="24"/>
  <c r="T21" i="24"/>
  <c r="T22" i="24"/>
  <c r="T23" i="24"/>
  <c r="T24" i="24"/>
  <c r="T25" i="24"/>
  <c r="T34" i="24"/>
  <c r="T27" i="24"/>
  <c r="U34" i="24"/>
  <c r="T26" i="24"/>
  <c r="U26" i="24"/>
  <c r="V26" i="24"/>
  <c r="S26" i="24"/>
  <c r="P26" i="24"/>
  <c r="Q26" i="24"/>
  <c r="U28" i="24"/>
  <c r="V28" i="24"/>
  <c r="U29" i="24"/>
  <c r="V29" i="24"/>
  <c r="U30" i="24"/>
  <c r="V30" i="24"/>
  <c r="U31" i="24"/>
  <c r="V31" i="24"/>
  <c r="U32" i="24"/>
  <c r="V32" i="24"/>
  <c r="U33" i="24"/>
  <c r="V33" i="24"/>
  <c r="U27" i="24"/>
  <c r="V27" i="24"/>
  <c r="T28" i="24"/>
  <c r="T29" i="24"/>
  <c r="T30" i="24"/>
  <c r="T31" i="24"/>
  <c r="T32" i="24"/>
  <c r="T33" i="24"/>
  <c r="E13" i="24"/>
  <c r="E15" i="24"/>
  <c r="E14" i="24"/>
</calcChain>
</file>

<file path=xl/sharedStrings.xml><?xml version="1.0" encoding="utf-8"?>
<sst xmlns="http://schemas.openxmlformats.org/spreadsheetml/2006/main" count="178" uniqueCount="112">
  <si>
    <t>Клиент</t>
  </si>
  <si>
    <t>Площадка</t>
  </si>
  <si>
    <t>Период</t>
  </si>
  <si>
    <t>3.</t>
  </si>
  <si>
    <t>4.</t>
  </si>
  <si>
    <t>Итоговая стоимость размещения за период, с учетом скидок, руб., (вкл. НДС)*</t>
  </si>
  <si>
    <t>5.</t>
  </si>
  <si>
    <t>Опция</t>
  </si>
  <si>
    <t>Торговые Центры</t>
  </si>
  <si>
    <t>Кол-во дней</t>
  </si>
  <si>
    <t>Интерактивная технология "Wi-Fi Second Screen"</t>
  </si>
  <si>
    <t>Кол-во ТЦ</t>
  </si>
  <si>
    <t>Кол-во подключившихся за период (чел), от</t>
  </si>
  <si>
    <t>в среднем 5-7 минут</t>
  </si>
  <si>
    <t>Интерактивная брендированная игра в ТЦ</t>
  </si>
  <si>
    <t>Носитель</t>
  </si>
  <si>
    <t>Фото и месторасположение</t>
  </si>
  <si>
    <t>Итоговая стоимость размещения за период, с учетом скидок, руб., (без НДС)*</t>
  </si>
  <si>
    <t>Райкин Плаза</t>
  </si>
  <si>
    <t>Кол-во интерактивных игр за период, от</t>
  </si>
  <si>
    <t>Посещаемость ТЦ, за период (чел.)</t>
  </si>
  <si>
    <t>6.</t>
  </si>
  <si>
    <t>Итого:</t>
  </si>
  <si>
    <t xml:space="preserve">https://youtu.be/H-s_oBz4Yjg </t>
  </si>
  <si>
    <t>Видео пример (промо ролик):</t>
  </si>
  <si>
    <t>№</t>
  </si>
  <si>
    <t>Продолжительность каждой игры*</t>
  </si>
  <si>
    <t>** Включая отправку смс сообщений всем участникам.</t>
  </si>
  <si>
    <t xml:space="preserve">Одновременно в каждой игре может учавствовать неограниченное кол-во людей. </t>
  </si>
  <si>
    <t>Афимолл</t>
  </si>
  <si>
    <t>*** Включая профессиональный фото и видео отчёт.</t>
  </si>
  <si>
    <t>При этом, мы ставим ограничение в 15 человек (для дополнительного ажиотажа), т.е. когда одновременно подключается больше 15 человек, всем остальным нужно будет подождать окончания текущей игры (5-7 минут).</t>
  </si>
  <si>
    <t>Видео пример (общий промо ролик):</t>
  </si>
  <si>
    <t>Видео пример (кейс Fanta):</t>
  </si>
  <si>
    <t>https://www.youtube.com/watch?v=Ar1t_Z5jeb8</t>
  </si>
  <si>
    <r>
      <t xml:space="preserve">*** Включая аналитику о всех подключившихся людях, т.е. номера мобильных телефонов участников, а так же </t>
    </r>
    <r>
      <rPr>
        <b/>
        <u/>
        <sz val="15"/>
        <color theme="1"/>
        <rFont val="Palatino Linotype"/>
      </rPr>
      <t>доступ к личному кабинету для Клиента</t>
    </r>
    <r>
      <rPr>
        <b/>
        <sz val="15"/>
        <color theme="1"/>
        <rFont val="Palatino Linotype"/>
      </rPr>
      <t>.</t>
    </r>
  </si>
  <si>
    <t>Итоговая стоимость размещения по прайсу, за период, руб. (без НДС)*</t>
  </si>
  <si>
    <t>Итоговая стоимость размещения по прайсу, за период, руб. (вкл. НДС)**</t>
  </si>
  <si>
    <t>***Из расчёта: от 6 игр в час =&gt; от 72 игр в день (12 часов).</t>
  </si>
  <si>
    <t>7.</t>
  </si>
  <si>
    <t>Калейдоскоп</t>
  </si>
  <si>
    <t>Размер (ш*в/м)</t>
  </si>
  <si>
    <t>2.44 х 1.40</t>
  </si>
  <si>
    <t>4.11 x 2.33</t>
  </si>
  <si>
    <t>4.60 x 2.65</t>
  </si>
  <si>
    <t>Город (Рязанский пр-т)</t>
  </si>
  <si>
    <t>2.75 х 1.60</t>
  </si>
  <si>
    <t>ВэйПарк</t>
  </si>
  <si>
    <t>5.2 х 3.12</t>
  </si>
  <si>
    <t>Галерея</t>
  </si>
  <si>
    <t>6.7 х 8.9</t>
  </si>
  <si>
    <t>Москва и Санкт-Петербург</t>
  </si>
  <si>
    <t>Вертикальный светодиодный экран на фасаде ТЦ</t>
  </si>
  <si>
    <t>Ривьера</t>
  </si>
  <si>
    <t>Вертикальный светодиодный экран в центральном атриуме</t>
  </si>
  <si>
    <t>8.6 х 15.2</t>
  </si>
  <si>
    <t>Vegas Крокус Сити</t>
  </si>
  <si>
    <t>Видео стена в центральном атриуме</t>
  </si>
  <si>
    <t>Адрес расположения ТЦ</t>
  </si>
  <si>
    <t>Авиапарк</t>
  </si>
  <si>
    <t>Охотный ряд</t>
  </si>
  <si>
    <t>Атриум</t>
  </si>
  <si>
    <t>Европейский</t>
  </si>
  <si>
    <t>Мега Белая Дача</t>
  </si>
  <si>
    <t>Промо зона (профессиональный проектор и экран)</t>
  </si>
  <si>
    <t>3 х 4 (12м2)</t>
  </si>
  <si>
    <t>Метрополис</t>
  </si>
  <si>
    <t>Москва, шереметьевская ул., д. 6, корп.1</t>
  </si>
  <si>
    <t>Москва, ул. автозаводская д.18</t>
  </si>
  <si>
    <t>Москва, рязанский пр-т, 2к2</t>
  </si>
  <si>
    <t>Москва, 66км МКАД</t>
  </si>
  <si>
    <t>Москва, 71 км. МКАД</t>
  </si>
  <si>
    <t>Москва, ходынский бульвар, д.4</t>
  </si>
  <si>
    <t>Москва, манежная пл., д.1</t>
  </si>
  <si>
    <t>Москва, ул. Земляной вал, д.33</t>
  </si>
  <si>
    <t>Москва, пл. киевского вокзала, д.2</t>
  </si>
  <si>
    <t>МО, Люберецкий р-н, г. Котельники, 1-й Покровский пр-д, д. 5, (14-й км мкад)</t>
  </si>
  <si>
    <t>Москва, ленинградское ш.16А</t>
  </si>
  <si>
    <t>* Между играми, на экранах может транслировать рекламный ролик Клиента.</t>
  </si>
  <si>
    <t>** Включая всё необходимое оборудование (роутеры, компьютеры), подключение, настройку, монтаж, демонтаж и адаптацию контента под экраны телефонов и экранов в ТЦ.</t>
  </si>
  <si>
    <t>Сенная</t>
  </si>
  <si>
    <t>Санкт-Петербург, ул. Ефимова 3С</t>
  </si>
  <si>
    <t>Под запрос на определённый период</t>
  </si>
  <si>
    <t>Всё эфирное время на носителе, за период, руб. (без НДС)</t>
  </si>
  <si>
    <t>Посещаемость ТЦ, за период (2 недели)</t>
  </si>
  <si>
    <t>1,2.</t>
  </si>
  <si>
    <t xml:space="preserve">1 - 14 апреля </t>
  </si>
  <si>
    <t xml:space="preserve">от 5 до 15 </t>
  </si>
  <si>
    <r>
      <rPr>
        <b/>
        <sz val="14"/>
        <color theme="0"/>
        <rFont val="Palatino Linotype"/>
      </rPr>
      <t>Кол-во подключившихся, за период****</t>
    </r>
  </si>
  <si>
    <t>Афимолл_Veon_Интерактивная Игра</t>
  </si>
  <si>
    <t>Райкин Плаза_Veon_Интерактивная игра</t>
  </si>
  <si>
    <t>Калейдоскоп_Veon_Интерактивная игра</t>
  </si>
  <si>
    <t>Ривьера_Veon_Интерактивная игра</t>
  </si>
  <si>
    <t>Город на Рязанке_Veon_Интерактивная игра</t>
  </si>
  <si>
    <t>Vegas Крокус Сити_Veon_Интерактивная игра</t>
  </si>
  <si>
    <t>ВейПарк_Veon_Интерактивная игра</t>
  </si>
  <si>
    <t>Галерея_Veon_Интерактивная игра</t>
  </si>
  <si>
    <t>Veon_Промо зона_Проектор и экран_Пример в ТЦ</t>
  </si>
  <si>
    <t>Города</t>
  </si>
  <si>
    <t>5.10 х 3.01 и 4 х 3</t>
  </si>
  <si>
    <t>Минимальное кол-во интерактивных игр в ТЦ, в каждой учавствует неограниченое кол-во людей, за период***</t>
  </si>
  <si>
    <t>2 горизонтальных светодиодных экрана в зоне Times Square</t>
  </si>
  <si>
    <r>
      <t>Период размещения</t>
    </r>
    <r>
      <rPr>
        <b/>
        <sz val="14"/>
        <color theme="9"/>
        <rFont val="Palatino Linotype"/>
      </rPr>
      <t>*</t>
    </r>
  </si>
  <si>
    <t>Москва, пресненская наб. д.2</t>
  </si>
  <si>
    <t>Москва, ул. сходненская, д. 56</t>
  </si>
  <si>
    <t>Санкт-Петербург, лиговский пр., д. 30а</t>
  </si>
  <si>
    <r>
      <t xml:space="preserve">* </t>
    </r>
    <r>
      <rPr>
        <b/>
        <sz val="15"/>
        <color theme="1"/>
        <rFont val="Palatino Linotype"/>
      </rPr>
      <t>Период кампании и кол-во ТЦ можно менять, так же можно добавить ТЦ в городах-миллионниках.</t>
    </r>
  </si>
  <si>
    <r>
      <t>ТЦ</t>
    </r>
    <r>
      <rPr>
        <b/>
        <sz val="14"/>
        <color rgb="FFFF6600"/>
        <rFont val="Palatino Linotype"/>
      </rPr>
      <t>*</t>
    </r>
  </si>
  <si>
    <r>
      <t>1 - 14 апреля 2018</t>
    </r>
    <r>
      <rPr>
        <sz val="14"/>
        <color rgb="FFFF6600"/>
        <rFont val="Palatino Linotype"/>
      </rPr>
      <t>*</t>
    </r>
  </si>
  <si>
    <t>**** По опыту предыдущих кампаний внутри ТЦ, в день, у Мвидео подключалось от 500 человек, у Nokia до 900 человек, в текущем расчёте, мы считаем 430 - 500 человек в день.</t>
  </si>
  <si>
    <r>
      <t xml:space="preserve">Стоимость интерактивной игры, брендированной под </t>
    </r>
    <r>
      <rPr>
        <b/>
        <sz val="14"/>
        <color rgb="FFFFFF00"/>
        <rFont val="Palatino Linotype"/>
      </rPr>
      <t>Клиента</t>
    </r>
    <r>
      <rPr>
        <b/>
        <sz val="14"/>
        <color theme="0"/>
        <rFont val="Palatino Linotype"/>
      </rPr>
      <t>, в день, по прайсу, руб. (без НДС)</t>
    </r>
  </si>
  <si>
    <r>
      <t xml:space="preserve">Стоимость интерактивной игры, брендированной под </t>
    </r>
    <r>
      <rPr>
        <b/>
        <sz val="14"/>
        <color rgb="FFFFFF00"/>
        <rFont val="Palatino Linotype"/>
      </rPr>
      <t>Клиента</t>
    </r>
    <r>
      <rPr>
        <b/>
        <sz val="14"/>
        <color theme="0"/>
        <rFont val="Palatino Linotype"/>
      </rPr>
      <t>, за период, по прайсу, руб. (без НДС)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</si>
</sst>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_р_._-;\-* #,##0.00_р_._-;_-* \-??_р_._-;_-@_-"/>
    <numFmt numFmtId="167" formatCode="_-* #,##0_р_._-;\-* #,##0_р_._-;_-* &quot;-&quot;??_р_._-;_-@_-"/>
    <numFmt numFmtId="168" formatCode="_-* #,##0&quot;р.&quot;_-;\-* #,##0&quot;р.&quot;_-;_-* &quot;-&quot;??&quot;р.&quot;_-;_-@_-"/>
    <numFmt numFmtId="169" formatCode="#,##0&quot;р.&quot;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sz val="11"/>
      <color indexed="8"/>
      <name val="Calibri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10"/>
      <name val="Helv"/>
      <charset val="162"/>
    </font>
    <font>
      <sz val="10"/>
      <name val="Helv"/>
      <charset val="204"/>
    </font>
    <font>
      <sz val="10"/>
      <name val="Verdana"/>
      <family val="2"/>
      <charset val="204"/>
    </font>
    <font>
      <u/>
      <sz val="10"/>
      <color indexed="12"/>
      <name val="Verdana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</font>
    <font>
      <sz val="11"/>
      <color indexed="8"/>
      <name val="Calibri"/>
      <family val="2"/>
    </font>
    <font>
      <u/>
      <sz val="10"/>
      <color indexed="12"/>
      <name val="Verdana"/>
      <family val="2"/>
    </font>
    <font>
      <u/>
      <sz val="11"/>
      <color theme="10"/>
      <name val="Calibri"/>
      <family val="2"/>
      <charset val="204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4"/>
      <name val="Palatino Linotype"/>
    </font>
    <font>
      <sz val="14"/>
      <color rgb="FF000000"/>
      <name val="Palatino Linotype"/>
    </font>
    <font>
      <sz val="15"/>
      <name val="Palatino Linotype"/>
    </font>
    <font>
      <sz val="15"/>
      <color theme="1"/>
      <name val="Palatino Linotype"/>
    </font>
    <font>
      <b/>
      <sz val="15"/>
      <color theme="1"/>
      <name val="Palatino Linotype"/>
    </font>
    <font>
      <sz val="12"/>
      <color theme="1"/>
      <name val="Palatino Linotype"/>
    </font>
    <font>
      <sz val="11"/>
      <color theme="1"/>
      <name val="Palatino Linotype"/>
    </font>
    <font>
      <b/>
      <sz val="14"/>
      <name val="Palatino Linotype"/>
    </font>
    <font>
      <b/>
      <sz val="14"/>
      <color rgb="FFFF0000"/>
      <name val="Palatino Linotype"/>
    </font>
    <font>
      <b/>
      <sz val="14"/>
      <color theme="1"/>
      <name val="Palatino Linotype"/>
    </font>
    <font>
      <b/>
      <sz val="20"/>
      <color theme="1"/>
      <name val="Palatino Linotype"/>
    </font>
    <font>
      <b/>
      <i/>
      <sz val="12"/>
      <color rgb="FF0000FF"/>
      <name val="Palatino Linotype"/>
    </font>
    <font>
      <b/>
      <i/>
      <sz val="12"/>
      <color theme="1"/>
      <name val="Palatino Linotype"/>
    </font>
    <font>
      <sz val="8"/>
      <color theme="1"/>
      <name val="Palatino Linotype"/>
    </font>
    <font>
      <sz val="14"/>
      <color theme="1"/>
      <name val="Palatino Linotype"/>
    </font>
    <font>
      <b/>
      <sz val="16"/>
      <color theme="1"/>
      <name val="Palatino Linotype"/>
    </font>
    <font>
      <b/>
      <sz val="15"/>
      <name val="Palatino Linotype"/>
    </font>
    <font>
      <b/>
      <sz val="14"/>
      <color theme="4" tint="-0.249977111117893"/>
      <name val="Palatino Linotype"/>
    </font>
    <font>
      <b/>
      <sz val="12"/>
      <color theme="1"/>
      <name val="Palatino Linotype"/>
    </font>
    <font>
      <b/>
      <i/>
      <u/>
      <sz val="12"/>
      <color theme="3"/>
      <name val="Palatino Linotype"/>
    </font>
    <font>
      <b/>
      <sz val="14"/>
      <color rgb="FF000000"/>
      <name val="Palatino Linotype"/>
    </font>
    <font>
      <b/>
      <sz val="14"/>
      <color theme="0"/>
      <name val="Palatino Linotype"/>
    </font>
    <font>
      <b/>
      <sz val="14"/>
      <color rgb="FFFFFF00"/>
      <name val="Palatino Linotype"/>
    </font>
    <font>
      <b/>
      <sz val="11"/>
      <color theme="1"/>
      <name val="Calibri"/>
      <scheme val="minor"/>
    </font>
    <font>
      <b/>
      <i/>
      <sz val="14"/>
      <color theme="1"/>
      <name val="Palatino Linotype"/>
    </font>
    <font>
      <b/>
      <u/>
      <sz val="14"/>
      <color theme="10"/>
      <name val="Palatino Linotype"/>
    </font>
    <font>
      <u/>
      <sz val="11"/>
      <color theme="10"/>
      <name val="Palatino Linotype"/>
    </font>
    <font>
      <b/>
      <sz val="14"/>
      <color theme="9"/>
      <name val="Palatino Linotype"/>
    </font>
    <font>
      <b/>
      <u/>
      <sz val="15"/>
      <color theme="1"/>
      <name val="Palatino Linotype"/>
    </font>
    <font>
      <b/>
      <sz val="15"/>
      <color theme="9"/>
      <name val="Palatino Linotype"/>
    </font>
    <font>
      <u/>
      <sz val="12"/>
      <color theme="10"/>
      <name val="Palatino Linotype"/>
    </font>
    <font>
      <b/>
      <sz val="14"/>
      <color rgb="FFFF6600"/>
      <name val="Palatino Linotype"/>
    </font>
    <font>
      <sz val="14"/>
      <color rgb="FFFF6600"/>
      <name val="Palatino Linotype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1F497D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99">
    <xf numFmtId="0" fontId="0" fillId="0" borderId="0"/>
    <xf numFmtId="0" fontId="2" fillId="0" borderId="0"/>
    <xf numFmtId="0" fontId="6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22" fillId="3" borderId="0" applyNumberFormat="0" applyBorder="0" applyAlignment="0" applyProtection="0"/>
    <xf numFmtId="0" fontId="13" fillId="20" borderId="1" applyNumberFormat="0" applyAlignment="0" applyProtection="0"/>
    <xf numFmtId="0" fontId="19" fillId="21" borderId="2" applyNumberFormat="0" applyAlignment="0" applyProtection="0"/>
    <xf numFmtId="0" fontId="23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1" fillId="7" borderId="1" applyNumberFormat="0" applyAlignment="0" applyProtection="0"/>
    <xf numFmtId="0" fontId="24" fillId="0" borderId="6" applyNumberFormat="0" applyFill="0" applyAlignment="0" applyProtection="0"/>
    <xf numFmtId="0" fontId="21" fillId="22" borderId="0" applyNumberFormat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0" fontId="3" fillId="0" borderId="0"/>
    <xf numFmtId="0" fontId="3" fillId="23" borderId="7" applyNumberFormat="0" applyFont="0" applyAlignment="0" applyProtection="0"/>
    <xf numFmtId="0" fontId="12" fillId="20" borderId="8" applyNumberFormat="0" applyAlignment="0" applyProtection="0"/>
    <xf numFmtId="0" fontId="20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0" fontId="27" fillId="0" borderId="0"/>
    <xf numFmtId="0" fontId="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32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7" fillId="0" borderId="0"/>
    <xf numFmtId="165" fontId="2" fillId="0" borderId="0" applyFont="0" applyFill="0" applyBorder="0" applyAlignment="0" applyProtection="0"/>
    <xf numFmtId="166" fontId="4" fillId="0" borderId="0" applyFill="0" applyBorder="0" applyAlignment="0" applyProtection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7" fillId="0" borderId="0"/>
    <xf numFmtId="165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</cellStyleXfs>
  <cellXfs count="108">
    <xf numFmtId="0" fontId="0" fillId="0" borderId="0" xfId="0"/>
    <xf numFmtId="0" fontId="0" fillId="24" borderId="0" xfId="0" applyFill="1"/>
    <xf numFmtId="0" fontId="38" fillId="25" borderId="0" xfId="65" applyFont="1" applyFill="1" applyBorder="1" applyAlignment="1">
      <alignment horizontal="center" vertical="center"/>
    </xf>
    <xf numFmtId="0" fontId="39" fillId="25" borderId="0" xfId="90" applyFont="1" applyFill="1" applyBorder="1" applyAlignment="1" applyProtection="1">
      <alignment vertical="center" wrapText="1"/>
    </xf>
    <xf numFmtId="0" fontId="40" fillId="25" borderId="0" xfId="65" applyFont="1" applyFill="1" applyBorder="1" applyAlignment="1">
      <alignment horizontal="right" vertical="center"/>
    </xf>
    <xf numFmtId="0" fontId="43" fillId="24" borderId="0" xfId="0" applyFont="1" applyFill="1" applyAlignment="1">
      <alignment horizontal="center"/>
    </xf>
    <xf numFmtId="0" fontId="43" fillId="24" borderId="0" xfId="0" applyFont="1" applyFill="1"/>
    <xf numFmtId="0" fontId="44" fillId="24" borderId="0" xfId="0" applyFont="1" applyFill="1"/>
    <xf numFmtId="0" fontId="45" fillId="25" borderId="0" xfId="65" applyFont="1" applyFill="1" applyBorder="1" applyAlignment="1">
      <alignment horizontal="center" vertical="center"/>
    </xf>
    <xf numFmtId="0" fontId="46" fillId="25" borderId="0" xfId="65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right" vertical="center"/>
    </xf>
    <xf numFmtId="0" fontId="47" fillId="24" borderId="0" xfId="0" applyFont="1" applyFill="1" applyBorder="1" applyAlignment="1">
      <alignment horizontal="center" vertical="center"/>
    </xf>
    <xf numFmtId="0" fontId="48" fillId="24" borderId="0" xfId="0" applyFont="1" applyFill="1"/>
    <xf numFmtId="167" fontId="40" fillId="25" borderId="0" xfId="146" applyNumberFormat="1" applyFont="1" applyFill="1" applyBorder="1" applyAlignment="1">
      <alignment horizontal="right" vertical="center"/>
    </xf>
    <xf numFmtId="3" fontId="45" fillId="25" borderId="0" xfId="65" applyNumberFormat="1" applyFont="1" applyFill="1" applyBorder="1" applyAlignment="1">
      <alignment horizontal="center" vertical="center"/>
    </xf>
    <xf numFmtId="0" fontId="44" fillId="24" borderId="0" xfId="0" applyFont="1" applyFill="1" applyBorder="1"/>
    <xf numFmtId="0" fontId="49" fillId="24" borderId="0" xfId="0" applyFont="1" applyFill="1" applyAlignment="1">
      <alignment vertical="center"/>
    </xf>
    <xf numFmtId="0" fontId="50" fillId="24" borderId="0" xfId="0" applyFont="1" applyFill="1" applyAlignment="1">
      <alignment vertical="center"/>
    </xf>
    <xf numFmtId="14" fontId="51" fillId="24" borderId="0" xfId="0" applyNumberFormat="1" applyFont="1" applyFill="1" applyBorder="1" applyAlignment="1" applyProtection="1">
      <alignment horizontal="center" vertical="center" wrapText="1"/>
      <protection hidden="1"/>
    </xf>
    <xf numFmtId="3" fontId="51" fillId="24" borderId="0" xfId="0" applyNumberFormat="1" applyFont="1" applyFill="1" applyBorder="1" applyAlignment="1" applyProtection="1">
      <alignment vertical="center" wrapText="1"/>
      <protection hidden="1"/>
    </xf>
    <xf numFmtId="10" fontId="44" fillId="24" borderId="0" xfId="144" applyNumberFormat="1" applyFont="1" applyFill="1" applyBorder="1" applyAlignment="1" applyProtection="1">
      <alignment vertical="center"/>
      <protection hidden="1"/>
    </xf>
    <xf numFmtId="4" fontId="51" fillId="24" borderId="0" xfId="0" applyNumberFormat="1" applyFont="1" applyFill="1" applyBorder="1" applyAlignment="1" applyProtection="1">
      <alignment horizontal="center" vertical="center" wrapText="1"/>
      <protection hidden="1"/>
    </xf>
    <xf numFmtId="0" fontId="50" fillId="24" borderId="0" xfId="0" applyFont="1" applyFill="1" applyAlignment="1">
      <alignment horizontal="left"/>
    </xf>
    <xf numFmtId="0" fontId="47" fillId="24" borderId="14" xfId="0" applyFont="1" applyFill="1" applyBorder="1" applyAlignment="1" applyProtection="1">
      <alignment horizontal="center" vertical="center" wrapText="1"/>
      <protection hidden="1"/>
    </xf>
    <xf numFmtId="0" fontId="52" fillId="24" borderId="14" xfId="0" applyFont="1" applyFill="1" applyBorder="1" applyAlignment="1" applyProtection="1">
      <alignment horizontal="center" vertical="center" wrapText="1"/>
      <protection hidden="1"/>
    </xf>
    <xf numFmtId="3" fontId="47" fillId="24" borderId="14" xfId="0" applyNumberFormat="1" applyFont="1" applyFill="1" applyBorder="1" applyAlignment="1" applyProtection="1">
      <alignment horizontal="center" vertical="center" wrapText="1"/>
      <protection hidden="1"/>
    </xf>
    <xf numFmtId="3" fontId="47" fillId="24" borderId="18" xfId="0" applyNumberFormat="1" applyFont="1" applyFill="1" applyBorder="1" applyAlignment="1" applyProtection="1">
      <alignment horizontal="center" vertical="center" wrapText="1"/>
      <protection hidden="1"/>
    </xf>
    <xf numFmtId="169" fontId="52" fillId="24" borderId="14" xfId="0" applyNumberFormat="1" applyFont="1" applyFill="1" applyBorder="1"/>
    <xf numFmtId="169" fontId="47" fillId="24" borderId="14" xfId="0" applyNumberFormat="1" applyFont="1" applyFill="1" applyBorder="1"/>
    <xf numFmtId="3" fontId="52" fillId="24" borderId="14" xfId="0" applyNumberFormat="1" applyFont="1" applyFill="1" applyBorder="1" applyAlignment="1" applyProtection="1">
      <alignment horizontal="center" vertical="center" wrapText="1"/>
      <protection hidden="1"/>
    </xf>
    <xf numFmtId="3" fontId="52" fillId="24" borderId="0" xfId="0" applyNumberFormat="1" applyFont="1" applyFill="1" applyBorder="1" applyAlignment="1" applyProtection="1">
      <alignment horizontal="center" vertical="center" wrapText="1"/>
      <protection hidden="1"/>
    </xf>
    <xf numFmtId="0" fontId="47" fillId="24" borderId="0" xfId="0" applyFont="1" applyFill="1" applyBorder="1" applyAlignment="1" applyProtection="1">
      <alignment horizontal="center" vertical="center" wrapText="1"/>
      <protection hidden="1"/>
    </xf>
    <xf numFmtId="0" fontId="52" fillId="24" borderId="0" xfId="0" applyFont="1" applyFill="1" applyBorder="1" applyAlignment="1" applyProtection="1">
      <alignment horizontal="center" vertical="center" wrapText="1"/>
      <protection hidden="1"/>
    </xf>
    <xf numFmtId="3" fontId="47" fillId="24" borderId="0" xfId="0" applyNumberFormat="1" applyFont="1" applyFill="1" applyBorder="1" applyAlignment="1" applyProtection="1">
      <alignment horizontal="center" vertical="center" wrapText="1"/>
      <protection hidden="1"/>
    </xf>
    <xf numFmtId="169" fontId="52" fillId="24" borderId="0" xfId="0" applyNumberFormat="1" applyFont="1" applyFill="1" applyBorder="1"/>
    <xf numFmtId="0" fontId="42" fillId="24" borderId="0" xfId="0" applyFont="1" applyFill="1" applyBorder="1" applyAlignment="1"/>
    <xf numFmtId="0" fontId="42" fillId="24" borderId="0" xfId="0" applyFont="1" applyFill="1" applyAlignment="1">
      <alignment wrapText="1"/>
    </xf>
    <xf numFmtId="0" fontId="53" fillId="24" borderId="0" xfId="0" applyFont="1" applyFill="1" applyBorder="1" applyAlignment="1">
      <alignment vertical="center" wrapText="1"/>
    </xf>
    <xf numFmtId="168" fontId="42" fillId="24" borderId="0" xfId="0" applyNumberFormat="1" applyFont="1" applyFill="1" applyBorder="1"/>
    <xf numFmtId="0" fontId="42" fillId="24" borderId="0" xfId="0" applyFont="1" applyFill="1"/>
    <xf numFmtId="0" fontId="42" fillId="24" borderId="0" xfId="0" applyNumberFormat="1" applyFont="1" applyFill="1" applyBorder="1" applyAlignment="1" applyProtection="1">
      <alignment horizontal="left" vertical="center" wrapText="1"/>
      <protection hidden="1"/>
    </xf>
    <xf numFmtId="0" fontId="38" fillId="24" borderId="0" xfId="0" applyFont="1" applyFill="1" applyBorder="1" applyAlignment="1" applyProtection="1">
      <alignment horizontal="center" vertical="center"/>
    </xf>
    <xf numFmtId="0" fontId="55" fillId="24" borderId="0" xfId="0" applyFont="1" applyFill="1" applyAlignment="1">
      <alignment horizontal="left"/>
    </xf>
    <xf numFmtId="0" fontId="56" fillId="24" borderId="0" xfId="0" applyFont="1" applyFill="1" applyAlignment="1">
      <alignment horizontal="right"/>
    </xf>
    <xf numFmtId="0" fontId="57" fillId="24" borderId="0" xfId="94" applyFont="1" applyFill="1" applyAlignment="1">
      <alignment horizontal="center"/>
    </xf>
    <xf numFmtId="0" fontId="50" fillId="24" borderId="0" xfId="0" applyFont="1" applyFill="1"/>
    <xf numFmtId="0" fontId="44" fillId="24" borderId="0" xfId="0" applyFont="1" applyFill="1" applyAlignment="1">
      <alignment horizontal="center"/>
    </xf>
    <xf numFmtId="0" fontId="58" fillId="25" borderId="11" xfId="90" applyFont="1" applyFill="1" applyBorder="1" applyAlignment="1" applyProtection="1">
      <alignment vertical="center" wrapText="1"/>
    </xf>
    <xf numFmtId="0" fontId="58" fillId="25" borderId="11" xfId="90" applyFont="1" applyFill="1" applyBorder="1" applyAlignment="1" applyProtection="1">
      <alignment vertical="center"/>
    </xf>
    <xf numFmtId="0" fontId="52" fillId="24" borderId="12" xfId="0" applyFont="1" applyFill="1" applyBorder="1" applyAlignment="1">
      <alignment horizontal="center" vertical="center"/>
    </xf>
    <xf numFmtId="0" fontId="47" fillId="24" borderId="11" xfId="0" applyFont="1" applyFill="1" applyBorder="1" applyAlignment="1">
      <alignment vertical="center"/>
    </xf>
    <xf numFmtId="3" fontId="52" fillId="24" borderId="12" xfId="0" applyNumberFormat="1" applyFont="1" applyFill="1" applyBorder="1" applyAlignment="1">
      <alignment horizontal="right" vertical="center"/>
    </xf>
    <xf numFmtId="167" fontId="38" fillId="25" borderId="12" xfId="146" applyNumberFormat="1" applyFont="1" applyFill="1" applyBorder="1" applyAlignment="1">
      <alignment horizontal="right" vertical="center"/>
    </xf>
    <xf numFmtId="0" fontId="38" fillId="25" borderId="12" xfId="65" applyFont="1" applyFill="1" applyBorder="1" applyAlignment="1">
      <alignment horizontal="center" vertical="center"/>
    </xf>
    <xf numFmtId="3" fontId="52" fillId="24" borderId="12" xfId="0" applyNumberFormat="1" applyFont="1" applyFill="1" applyBorder="1" applyAlignment="1">
      <alignment horizontal="center" vertical="center"/>
    </xf>
    <xf numFmtId="0" fontId="38" fillId="24" borderId="0" xfId="0" applyFont="1" applyFill="1" applyBorder="1" applyAlignment="1" applyProtection="1">
      <alignment horizontal="center" vertical="center"/>
    </xf>
    <xf numFmtId="0" fontId="54" fillId="24" borderId="0" xfId="0" applyFont="1" applyFill="1" applyBorder="1" applyAlignment="1" applyProtection="1">
      <alignment horizontal="center" vertical="center"/>
    </xf>
    <xf numFmtId="0" fontId="61" fillId="24" borderId="0" xfId="0" applyFont="1" applyFill="1" applyAlignment="1">
      <alignment horizontal="center"/>
    </xf>
    <xf numFmtId="0" fontId="52" fillId="24" borderId="0" xfId="0" applyFont="1" applyFill="1"/>
    <xf numFmtId="0" fontId="52" fillId="24" borderId="0" xfId="0" applyFont="1" applyFill="1" applyAlignment="1">
      <alignment horizontal="center"/>
    </xf>
    <xf numFmtId="0" fontId="47" fillId="24" borderId="0" xfId="0" applyFont="1" applyFill="1"/>
    <xf numFmtId="0" fontId="38" fillId="25" borderId="0" xfId="65" applyFont="1" applyFill="1" applyBorder="1" applyAlignment="1">
      <alignment horizontal="right" vertical="center"/>
    </xf>
    <xf numFmtId="0" fontId="58" fillId="25" borderId="0" xfId="90" applyFont="1" applyFill="1" applyBorder="1" applyAlignment="1" applyProtection="1">
      <alignment vertical="center" wrapText="1"/>
    </xf>
    <xf numFmtId="0" fontId="42" fillId="24" borderId="0" xfId="0" applyNumberFormat="1" applyFont="1" applyFill="1" applyBorder="1" applyAlignment="1" applyProtection="1">
      <alignment vertical="center"/>
      <protection hidden="1"/>
    </xf>
    <xf numFmtId="0" fontId="54" fillId="24" borderId="0" xfId="0" applyFont="1" applyFill="1" applyBorder="1" applyAlignment="1" applyProtection="1">
      <alignment vertical="center"/>
    </xf>
    <xf numFmtId="0" fontId="62" fillId="24" borderId="14" xfId="0" applyFont="1" applyFill="1" applyBorder="1" applyAlignment="1">
      <alignment horizontal="center"/>
    </xf>
    <xf numFmtId="0" fontId="45" fillId="24" borderId="0" xfId="0" applyFont="1" applyFill="1" applyBorder="1" applyAlignment="1" applyProtection="1">
      <alignment vertical="center"/>
    </xf>
    <xf numFmtId="9" fontId="47" fillId="24" borderId="0" xfId="0" applyNumberFormat="1" applyFont="1" applyFill="1" applyBorder="1" applyAlignment="1">
      <alignment horizontal="center" vertical="center" wrapText="1"/>
    </xf>
    <xf numFmtId="169" fontId="47" fillId="24" borderId="0" xfId="0" applyNumberFormat="1" applyFont="1" applyFill="1" applyBorder="1"/>
    <xf numFmtId="0" fontId="42" fillId="24" borderId="0" xfId="0" applyFont="1" applyFill="1" applyBorder="1" applyAlignment="1" applyProtection="1">
      <alignment horizontal="left" vertical="center"/>
      <protection hidden="1"/>
    </xf>
    <xf numFmtId="0" fontId="54" fillId="24" borderId="0" xfId="0" applyFont="1" applyFill="1" applyBorder="1" applyAlignment="1" applyProtection="1">
      <alignment horizontal="center" vertical="center"/>
    </xf>
    <xf numFmtId="0" fontId="63" fillId="25" borderId="0" xfId="94" applyFont="1" applyFill="1" applyBorder="1" applyAlignment="1">
      <alignment horizontal="left" vertical="center"/>
    </xf>
    <xf numFmtId="0" fontId="58" fillId="25" borderId="0" xfId="90" applyFont="1" applyFill="1" applyBorder="1" applyAlignment="1" applyProtection="1">
      <alignment horizontal="left" vertical="center"/>
    </xf>
    <xf numFmtId="0" fontId="63" fillId="24" borderId="0" xfId="94" applyFont="1" applyFill="1"/>
    <xf numFmtId="0" fontId="62" fillId="24" borderId="0" xfId="0" applyFont="1" applyFill="1" applyBorder="1" applyAlignment="1">
      <alignment horizontal="center"/>
    </xf>
    <xf numFmtId="3" fontId="64" fillId="24" borderId="0" xfId="94" applyNumberFormat="1" applyFont="1" applyFill="1" applyBorder="1" applyAlignment="1" applyProtection="1">
      <alignment horizontal="center" vertical="center" wrapText="1"/>
      <protection hidden="1"/>
    </xf>
    <xf numFmtId="9" fontId="47" fillId="24" borderId="14" xfId="0" applyNumberFormat="1" applyFont="1" applyFill="1" applyBorder="1" applyAlignment="1">
      <alignment horizontal="center" vertical="center" wrapText="1"/>
    </xf>
    <xf numFmtId="3" fontId="47" fillId="24" borderId="14" xfId="0" applyNumberFormat="1" applyFont="1" applyFill="1" applyBorder="1" applyAlignment="1" applyProtection="1">
      <alignment horizontal="left" vertical="center"/>
      <protection hidden="1"/>
    </xf>
    <xf numFmtId="169" fontId="47" fillId="24" borderId="23" xfId="0" applyNumberFormat="1" applyFont="1" applyFill="1" applyBorder="1"/>
    <xf numFmtId="0" fontId="67" fillId="24" borderId="0" xfId="0" applyFont="1" applyFill="1" applyBorder="1" applyAlignment="1" applyProtection="1">
      <alignment vertical="center"/>
    </xf>
    <xf numFmtId="0" fontId="38" fillId="25" borderId="12" xfId="65" applyFont="1" applyFill="1" applyBorder="1" applyAlignment="1">
      <alignment horizontal="left" vertical="center"/>
    </xf>
    <xf numFmtId="3" fontId="47" fillId="24" borderId="18" xfId="0" applyNumberFormat="1" applyFont="1" applyFill="1" applyBorder="1" applyAlignment="1" applyProtection="1">
      <alignment horizontal="left" vertical="center"/>
      <protection hidden="1"/>
    </xf>
    <xf numFmtId="3" fontId="47" fillId="24" borderId="18" xfId="0" applyNumberFormat="1" applyFont="1" applyFill="1" applyBorder="1" applyAlignment="1" applyProtection="1">
      <alignment horizontal="center" vertical="center"/>
      <protection hidden="1"/>
    </xf>
    <xf numFmtId="16" fontId="47" fillId="24" borderId="18" xfId="0" applyNumberFormat="1" applyFont="1" applyFill="1" applyBorder="1" applyAlignment="1">
      <alignment horizontal="center" vertical="center"/>
    </xf>
    <xf numFmtId="3" fontId="47" fillId="24" borderId="14" xfId="0" applyNumberFormat="1" applyFont="1" applyFill="1" applyBorder="1" applyAlignment="1" applyProtection="1">
      <alignment horizontal="left" vertical="center" wrapText="1"/>
      <protection hidden="1"/>
    </xf>
    <xf numFmtId="3" fontId="47" fillId="24" borderId="14" xfId="0" applyNumberFormat="1" applyFont="1" applyFill="1" applyBorder="1" applyAlignment="1" applyProtection="1">
      <alignment horizontal="center" vertical="center"/>
      <protection hidden="1"/>
    </xf>
    <xf numFmtId="0" fontId="52" fillId="24" borderId="14" xfId="0" applyFont="1" applyFill="1" applyBorder="1" applyAlignment="1" applyProtection="1">
      <alignment horizontal="left" vertical="center"/>
      <protection hidden="1"/>
    </xf>
    <xf numFmtId="3" fontId="68" fillId="24" borderId="18" xfId="94" applyNumberFormat="1" applyFont="1" applyFill="1" applyBorder="1" applyAlignment="1" applyProtection="1">
      <alignment vertical="center"/>
      <protection hidden="1"/>
    </xf>
    <xf numFmtId="3" fontId="68" fillId="24" borderId="18" xfId="94" applyNumberFormat="1" applyFont="1" applyFill="1" applyBorder="1" applyAlignment="1" applyProtection="1">
      <alignment horizontal="left" vertical="center"/>
      <protection hidden="1"/>
    </xf>
    <xf numFmtId="169" fontId="44" fillId="24" borderId="0" xfId="0" applyNumberFormat="1" applyFont="1" applyFill="1"/>
    <xf numFmtId="169" fontId="52" fillId="24" borderId="0" xfId="0" applyNumberFormat="1" applyFont="1" applyFill="1"/>
    <xf numFmtId="169" fontId="41" fillId="24" borderId="0" xfId="0" applyNumberFormat="1" applyFont="1" applyFill="1"/>
    <xf numFmtId="0" fontId="59" fillId="26" borderId="20" xfId="0" applyFont="1" applyFill="1" applyBorder="1" applyAlignment="1">
      <alignment horizontal="center" vertical="center"/>
    </xf>
    <xf numFmtId="0" fontId="59" fillId="26" borderId="21" xfId="0" applyFont="1" applyFill="1" applyBorder="1" applyAlignment="1">
      <alignment horizontal="center" vertical="center"/>
    </xf>
    <xf numFmtId="0" fontId="59" fillId="26" borderId="13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 wrapText="1"/>
    </xf>
    <xf numFmtId="0" fontId="59" fillId="26" borderId="17" xfId="0" applyFont="1" applyFill="1" applyBorder="1" applyAlignment="1">
      <alignment horizontal="center" vertical="center" wrapText="1"/>
    </xf>
    <xf numFmtId="0" fontId="59" fillId="26" borderId="19" xfId="0" applyFont="1" applyFill="1" applyBorder="1" applyAlignment="1">
      <alignment horizontal="center" vertical="center"/>
    </xf>
    <xf numFmtId="0" fontId="59" fillId="26" borderId="14" xfId="0" applyFont="1" applyFill="1" applyBorder="1" applyAlignment="1">
      <alignment horizontal="center" vertical="center"/>
    </xf>
    <xf numFmtId="3" fontId="68" fillId="24" borderId="22" xfId="94" applyNumberFormat="1" applyFont="1" applyFill="1" applyBorder="1" applyAlignment="1" applyProtection="1">
      <alignment horizontal="center" vertical="center" wrapText="1"/>
      <protection hidden="1"/>
    </xf>
    <xf numFmtId="3" fontId="68" fillId="24" borderId="17" xfId="94" applyNumberFormat="1" applyFont="1" applyFill="1" applyBorder="1" applyAlignment="1" applyProtection="1">
      <alignment horizontal="center" vertical="center" wrapText="1"/>
      <protection hidden="1"/>
    </xf>
    <xf numFmtId="3" fontId="68" fillId="24" borderId="10" xfId="94" applyNumberFormat="1" applyFont="1" applyFill="1" applyBorder="1" applyAlignment="1" applyProtection="1">
      <alignment horizontal="center" vertical="center" wrapText="1"/>
      <protection hidden="1"/>
    </xf>
    <xf numFmtId="0" fontId="59" fillId="26" borderId="15" xfId="0" applyFont="1" applyFill="1" applyBorder="1" applyAlignment="1">
      <alignment horizontal="center" vertical="center" wrapText="1"/>
    </xf>
    <xf numFmtId="0" fontId="59" fillId="26" borderId="16" xfId="0" applyFont="1" applyFill="1" applyBorder="1" applyAlignment="1">
      <alignment horizontal="center" vertical="center" wrapText="1"/>
    </xf>
    <xf numFmtId="169" fontId="52" fillId="24" borderId="18" xfId="0" applyNumberFormat="1" applyFont="1" applyFill="1" applyBorder="1" applyAlignment="1">
      <alignment horizontal="center"/>
    </xf>
    <xf numFmtId="169" fontId="52" fillId="24" borderId="24" xfId="0" applyNumberFormat="1" applyFont="1" applyFill="1" applyBorder="1" applyAlignment="1">
      <alignment horizontal="center"/>
    </xf>
    <xf numFmtId="169" fontId="52" fillId="24" borderId="23" xfId="0" applyNumberFormat="1" applyFont="1" applyFill="1" applyBorder="1" applyAlignment="1">
      <alignment horizontal="center"/>
    </xf>
    <xf numFmtId="0" fontId="47" fillId="25" borderId="12" xfId="65" applyFont="1" applyFill="1" applyBorder="1" applyAlignment="1">
      <alignment horizontal="center" vertical="center"/>
    </xf>
  </cellXfs>
  <cellStyles count="199">
    <cellStyle name="_Beko_2009_range_161109" xfId="2"/>
    <cellStyle name="20% - Акцент1 2" xfId="9"/>
    <cellStyle name="20% - Акцент1 3" xfId="90"/>
    <cellStyle name="20% - Акцент1 4" xfId="91"/>
    <cellStyle name="20% - Accent1" xfId="8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10"/>
    <cellStyle name="40% - Accent2" xfId="11"/>
    <cellStyle name="40% - Accent3" xfId="12"/>
    <cellStyle name="40% - Accent4" xfId="13"/>
    <cellStyle name="40% - Accent5" xfId="14"/>
    <cellStyle name="40% - Accent6" xfId="15"/>
    <cellStyle name="60% - Accent1" xfId="16"/>
    <cellStyle name="60% - Accent2" xfId="17"/>
    <cellStyle name="60% - Accent3" xfId="18"/>
    <cellStyle name="60% - Accent4" xfId="19"/>
    <cellStyle name="60% - Accent5" xfId="20"/>
    <cellStyle name="60% - Accent6" xfId="21"/>
    <cellStyle name="Гиперссылка 2" xfId="50"/>
    <cellStyle name="Гиперссылка 2 2" xfId="51"/>
    <cellStyle name="Гиперссылка 3" xfId="52"/>
    <cellStyle name="Гиперссылка 3 2" xfId="53"/>
    <cellStyle name="Гиперссылка 4" xfId="54"/>
    <cellStyle name="Гиперссылка 5" xfId="55"/>
    <cellStyle name="Гиперссылка 6" xfId="93"/>
    <cellStyle name="Денежный 2" xfId="56"/>
    <cellStyle name="Обычный 10" xfId="57"/>
    <cellStyle name="Обычный 11" xfId="58"/>
    <cellStyle name="Обычный 12" xfId="59"/>
    <cellStyle name="Обычный 13" xfId="60"/>
    <cellStyle name="Обычный 14" xfId="61"/>
    <cellStyle name="Обычный 15" xfId="62"/>
    <cellStyle name="Обычный 16" xfId="63"/>
    <cellStyle name="Обычный 17" xfId="88"/>
    <cellStyle name="Обычный 17 2" xfId="89"/>
    <cellStyle name="Обычный 18" xfId="1"/>
    <cellStyle name="Обычный 18 2" xfId="92"/>
    <cellStyle name="Обычный 19" xfId="145"/>
    <cellStyle name="Обычный 2" xfId="64"/>
    <cellStyle name="Обычный 2 2" xfId="65"/>
    <cellStyle name="Обычный 2 2 2" xfId="66"/>
    <cellStyle name="Обычный 2 3" xfId="67"/>
    <cellStyle name="Обычный 2_Хоббит_прямой эфир_soloway.xlsx" xfId="68"/>
    <cellStyle name="Обычный 3" xfId="69"/>
    <cellStyle name="Обычный 3 2" xfId="70"/>
    <cellStyle name="Обычный 3 2 2" xfId="71"/>
    <cellStyle name="Обычный 3 3" xfId="72"/>
    <cellStyle name="Обычный 3_Шины и диски_BBDO_mediaplan_soloway" xfId="73"/>
    <cellStyle name="Обычный 4" xfId="74"/>
    <cellStyle name="Обычный 5" xfId="75"/>
    <cellStyle name="Обычный 6" xfId="76"/>
    <cellStyle name="Обычный 7" xfId="77"/>
    <cellStyle name="Обычный 8" xfId="78"/>
    <cellStyle name="Обычный 9" xfId="79"/>
    <cellStyle name="Процентный 2" xfId="81"/>
    <cellStyle name="Процентный 3" xfId="82"/>
    <cellStyle name="Процентный 4" xfId="83"/>
    <cellStyle name="Процентный 5" xfId="80"/>
    <cellStyle name="Стиль 1" xfId="84"/>
    <cellStyle name="Стиль 1 2" xfId="85"/>
    <cellStyle name="Финансовый 2" xfId="86"/>
    <cellStyle name="Финансовый 3" xfId="87"/>
    <cellStyle name="Accent1" xfId="22"/>
    <cellStyle name="Accent2" xfId="23"/>
    <cellStyle name="Accent3" xfId="24"/>
    <cellStyle name="Accent4" xfId="25"/>
    <cellStyle name="Accent5" xfId="26"/>
    <cellStyle name="Accent6" xfId="27"/>
    <cellStyle name="Bad" xfId="28"/>
    <cellStyle name="Calculation" xfId="29"/>
    <cellStyle name="Check Cell" xfId="30"/>
    <cellStyle name="Comma" xfId="146" builtinId="3"/>
    <cellStyle name="Explanatory Text" xfId="3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Good" xfId="32"/>
    <cellStyle name="Heading 1" xfId="33"/>
    <cellStyle name="Heading 2" xfId="34"/>
    <cellStyle name="Heading 3" xfId="35"/>
    <cellStyle name="Heading 4" xfId="36"/>
    <cellStyle name="Hyperlink" xfId="94" builtinId="8"/>
    <cellStyle name="Input" xfId="37"/>
    <cellStyle name="Linked Cell" xfId="38"/>
    <cellStyle name="Neutral" xfId="39"/>
    <cellStyle name="Normal" xfId="0" builtinId="0"/>
    <cellStyle name="Normal 2" xfId="40"/>
    <cellStyle name="Normal 2 2" xfId="41"/>
    <cellStyle name="Normal 2 3" xfId="42"/>
    <cellStyle name="Normal 2_MindshareMedia" xfId="43"/>
    <cellStyle name="Normal 3" xfId="44"/>
    <cellStyle name="Note" xfId="45"/>
    <cellStyle name="Output" xfId="46"/>
    <cellStyle name="Percent" xfId="144" builtinId="5"/>
    <cellStyle name="Title" xfId="47"/>
    <cellStyle name="Total" xfId="48"/>
    <cellStyle name="Warning Text" xfId="49"/>
  </cellStyles>
  <dxfs count="0"/>
  <tableStyles count="0" defaultTableStyle="TableStyleMedium2" defaultPivotStyle="PivotStyleLight16"/>
  <colors>
    <mruColors>
      <color rgb="FF4F81BD"/>
      <color rgb="FF1F497D"/>
      <color rgb="FF0070C0"/>
      <color rgb="FF060FBA"/>
      <color rgb="FF0033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4" Type="http://schemas.openxmlformats.org/officeDocument/2006/relationships/image" Target="../media/image10.png"/><Relationship Id="rId5" Type="http://schemas.openxmlformats.org/officeDocument/2006/relationships/image" Target="../media/image11.png"/><Relationship Id="rId6" Type="http://schemas.openxmlformats.org/officeDocument/2006/relationships/image" Target="../media/image12.png"/><Relationship Id="rId1" Type="http://schemas.openxmlformats.org/officeDocument/2006/relationships/image" Target="../media/image7.png"/><Relationship Id="rId2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15</xdr:row>
      <xdr:rowOff>0</xdr:rowOff>
    </xdr:from>
    <xdr:to>
      <xdr:col>4</xdr:col>
      <xdr:colOff>304801</xdr:colOff>
      <xdr:row>16</xdr:row>
      <xdr:rowOff>48510</xdr:rowOff>
    </xdr:to>
    <xdr:sp macro="" textlink="">
      <xdr:nvSpPr>
        <xdr:cNvPr id="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009572" y="4445000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48510</xdr:rowOff>
    </xdr:to>
    <xdr:sp macro="" textlink="">
      <xdr:nvSpPr>
        <xdr:cNvPr id="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3849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48510</xdr:rowOff>
    </xdr:to>
    <xdr:sp macro="" textlink="">
      <xdr:nvSpPr>
        <xdr:cNvPr id="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3849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48510</xdr:rowOff>
    </xdr:to>
    <xdr:sp macro="" textlink="">
      <xdr:nvSpPr>
        <xdr:cNvPr id="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3849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48510</xdr:rowOff>
    </xdr:to>
    <xdr:sp macro="" textlink="">
      <xdr:nvSpPr>
        <xdr:cNvPr id="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3849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48510</xdr:rowOff>
    </xdr:to>
    <xdr:sp macro="" textlink="">
      <xdr:nvSpPr>
        <xdr:cNvPr id="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3849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36662</xdr:rowOff>
    </xdr:to>
    <xdr:sp macro="" textlink="">
      <xdr:nvSpPr>
        <xdr:cNvPr id="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4826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48572</xdr:rowOff>
    </xdr:to>
    <xdr:sp macro="" textlink="">
      <xdr:nvSpPr>
        <xdr:cNvPr id="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6858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092200"/>
          <a:ext cx="304800" cy="326648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96900" y="1295400"/>
          <a:ext cx="304800" cy="326646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47246</xdr:rowOff>
    </xdr:to>
    <xdr:sp macro="" textlink="">
      <xdr:nvSpPr>
        <xdr:cNvPr id="1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507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59946</xdr:rowOff>
    </xdr:to>
    <xdr:sp macro="" textlink="">
      <xdr:nvSpPr>
        <xdr:cNvPr id="1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744133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35958</xdr:rowOff>
    </xdr:to>
    <xdr:sp macro="" textlink="">
      <xdr:nvSpPr>
        <xdr:cNvPr id="1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1744133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1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44425</xdr:rowOff>
    </xdr:to>
    <xdr:sp macro="" textlink="">
      <xdr:nvSpPr>
        <xdr:cNvPr id="2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318000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69824</xdr:rowOff>
    </xdr:to>
    <xdr:sp macro="" textlink="">
      <xdr:nvSpPr>
        <xdr:cNvPr id="2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762000" y="4555067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45837</xdr:rowOff>
    </xdr:to>
    <xdr:sp macro="" textlink="">
      <xdr:nvSpPr>
        <xdr:cNvPr id="2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58537</xdr:rowOff>
    </xdr:to>
    <xdr:sp macro="" textlink="">
      <xdr:nvSpPr>
        <xdr:cNvPr id="2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457200" y="5317067"/>
          <a:ext cx="304800" cy="3308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2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35957</xdr:rowOff>
    </xdr:to>
    <xdr:sp macro="" textlink="">
      <xdr:nvSpPr>
        <xdr:cNvPr id="3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1818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16</xdr:row>
      <xdr:rowOff>44424</xdr:rowOff>
    </xdr:to>
    <xdr:sp macro="" textlink="">
      <xdr:nvSpPr>
        <xdr:cNvPr id="3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88056" y="3721806"/>
          <a:ext cx="304800" cy="32664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84795</xdr:rowOff>
    </xdr:to>
    <xdr:sp macro="" textlink="">
      <xdr:nvSpPr>
        <xdr:cNvPr id="3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72947</xdr:rowOff>
    </xdr:to>
    <xdr:sp macro="" textlink="">
      <xdr:nvSpPr>
        <xdr:cNvPr id="3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0880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84795</xdr:rowOff>
    </xdr:to>
    <xdr:sp macro="" textlink="">
      <xdr:nvSpPr>
        <xdr:cNvPr id="3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72947</xdr:rowOff>
    </xdr:to>
    <xdr:sp macro="" textlink="">
      <xdr:nvSpPr>
        <xdr:cNvPr id="3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0880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84795</xdr:rowOff>
    </xdr:to>
    <xdr:sp macro="" textlink="">
      <xdr:nvSpPr>
        <xdr:cNvPr id="3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72947</xdr:rowOff>
    </xdr:to>
    <xdr:sp macro="" textlink="">
      <xdr:nvSpPr>
        <xdr:cNvPr id="3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0880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84795</xdr:rowOff>
    </xdr:to>
    <xdr:sp macro="" textlink="">
      <xdr:nvSpPr>
        <xdr:cNvPr id="3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72947</xdr:rowOff>
    </xdr:to>
    <xdr:sp macro="" textlink="">
      <xdr:nvSpPr>
        <xdr:cNvPr id="3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0880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84795</xdr:rowOff>
    </xdr:to>
    <xdr:sp macro="" textlink="">
      <xdr:nvSpPr>
        <xdr:cNvPr id="3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20653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72947</xdr:rowOff>
    </xdr:to>
    <xdr:sp macro="" textlink="">
      <xdr:nvSpPr>
        <xdr:cNvPr id="3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925286"/>
          <a:ext cx="304800" cy="308805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3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47246</xdr:rowOff>
    </xdr:to>
    <xdr:sp macro="" textlink="">
      <xdr:nvSpPr>
        <xdr:cNvPr id="4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93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59946</xdr:rowOff>
    </xdr:to>
    <xdr:sp macro="" textlink="">
      <xdr:nvSpPr>
        <xdr:cNvPr id="4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32089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35958</xdr:rowOff>
    </xdr:to>
    <xdr:sp macro="" textlink="">
      <xdr:nvSpPr>
        <xdr:cNvPr id="4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4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44425</xdr:rowOff>
    </xdr:to>
    <xdr:sp macro="" textlink="">
      <xdr:nvSpPr>
        <xdr:cNvPr id="5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69824</xdr:rowOff>
    </xdr:to>
    <xdr:sp macro="" textlink="">
      <xdr:nvSpPr>
        <xdr:cNvPr id="5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419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45837</xdr:rowOff>
    </xdr:to>
    <xdr:sp macro="" textlink="">
      <xdr:nvSpPr>
        <xdr:cNvPr id="5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79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58537</xdr:rowOff>
    </xdr:to>
    <xdr:sp macro="" textlink="">
      <xdr:nvSpPr>
        <xdr:cNvPr id="5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3068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7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7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8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59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0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35957</xdr:rowOff>
    </xdr:to>
    <xdr:sp macro="" textlink="">
      <xdr:nvSpPr>
        <xdr:cNvPr id="6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081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2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3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4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5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6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32657</xdr:colOff>
      <xdr:row>16</xdr:row>
      <xdr:rowOff>44424</xdr:rowOff>
    </xdr:to>
    <xdr:sp macro="" textlink="">
      <xdr:nvSpPr>
        <xdr:cNvPr id="67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290286" y="3646714"/>
          <a:ext cx="304800" cy="316567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72572</xdr:colOff>
      <xdr:row>15</xdr:row>
      <xdr:rowOff>235859</xdr:rowOff>
    </xdr:from>
    <xdr:to>
      <xdr:col>26</xdr:col>
      <xdr:colOff>555850</xdr:colOff>
      <xdr:row>34</xdr:row>
      <xdr:rowOff>0</xdr:rowOff>
    </xdr:to>
    <xdr:pic>
      <xdr:nvPicPr>
        <xdr:cNvPr id="678" name="Picture 67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30858" y="3610430"/>
          <a:ext cx="8447992" cy="5914570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272140</xdr:colOff>
      <xdr:row>2</xdr:row>
      <xdr:rowOff>18143</xdr:rowOff>
    </xdr:from>
    <xdr:to>
      <xdr:col>9</xdr:col>
      <xdr:colOff>1215572</xdr:colOff>
      <xdr:row>15</xdr:row>
      <xdr:rowOff>193035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1997" y="163286"/>
          <a:ext cx="6313718" cy="340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1832439</xdr:colOff>
      <xdr:row>2</xdr:row>
      <xdr:rowOff>18142</xdr:rowOff>
    </xdr:from>
    <xdr:to>
      <xdr:col>22</xdr:col>
      <xdr:colOff>167</xdr:colOff>
      <xdr:row>15</xdr:row>
      <xdr:rowOff>163285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26010" y="163285"/>
          <a:ext cx="6132443" cy="3374571"/>
        </a:xfrm>
        <a:prstGeom prst="rect">
          <a:avLst/>
        </a:prstGeom>
      </xdr:spPr>
    </xdr:pic>
    <xdr:clientData/>
  </xdr:twoCellAnchor>
  <xdr:twoCellAnchor editAs="oneCell">
    <xdr:from>
      <xdr:col>15</xdr:col>
      <xdr:colOff>1850569</xdr:colOff>
      <xdr:row>2</xdr:row>
      <xdr:rowOff>22038</xdr:rowOff>
    </xdr:from>
    <xdr:to>
      <xdr:col>18</xdr:col>
      <xdr:colOff>1779812</xdr:colOff>
      <xdr:row>15</xdr:row>
      <xdr:rowOff>188647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84426" y="167181"/>
          <a:ext cx="5988957" cy="3396037"/>
        </a:xfrm>
        <a:prstGeom prst="rect">
          <a:avLst/>
        </a:prstGeom>
      </xdr:spPr>
    </xdr:pic>
    <xdr:clientData/>
  </xdr:twoCellAnchor>
  <xdr:twoCellAnchor editAs="oneCell">
    <xdr:from>
      <xdr:col>13</xdr:col>
      <xdr:colOff>410486</xdr:colOff>
      <xdr:row>2</xdr:row>
      <xdr:rowOff>18144</xdr:rowOff>
    </xdr:from>
    <xdr:to>
      <xdr:col>15</xdr:col>
      <xdr:colOff>1796143</xdr:colOff>
      <xdr:row>15</xdr:row>
      <xdr:rowOff>162586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72343" y="163287"/>
          <a:ext cx="5957657" cy="3373870"/>
        </a:xfrm>
        <a:prstGeom prst="rect">
          <a:avLst/>
        </a:prstGeom>
      </xdr:spPr>
    </xdr:pic>
    <xdr:clientData/>
  </xdr:twoCellAnchor>
  <xdr:twoCellAnchor editAs="oneCell">
    <xdr:from>
      <xdr:col>9</xdr:col>
      <xdr:colOff>1246973</xdr:colOff>
      <xdr:row>2</xdr:row>
      <xdr:rowOff>36285</xdr:rowOff>
    </xdr:from>
    <xdr:to>
      <xdr:col>13</xdr:col>
      <xdr:colOff>380445</xdr:colOff>
      <xdr:row>15</xdr:row>
      <xdr:rowOff>181429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57116" y="181428"/>
          <a:ext cx="4685186" cy="3374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0</xdr:row>
      <xdr:rowOff>152400</xdr:rowOff>
    </xdr:from>
    <xdr:to>
      <xdr:col>7</xdr:col>
      <xdr:colOff>127001</xdr:colOff>
      <xdr:row>17</xdr:row>
      <xdr:rowOff>62859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1" y="152400"/>
          <a:ext cx="5194300" cy="2933059"/>
        </a:xfrm>
        <a:prstGeom prst="rect">
          <a:avLst/>
        </a:prstGeom>
      </xdr:spPr>
    </xdr:pic>
    <xdr:clientData/>
  </xdr:twoCellAnchor>
  <xdr:twoCellAnchor editAs="oneCell">
    <xdr:from>
      <xdr:col>7</xdr:col>
      <xdr:colOff>546100</xdr:colOff>
      <xdr:row>0</xdr:row>
      <xdr:rowOff>165100</xdr:rowOff>
    </xdr:from>
    <xdr:to>
      <xdr:col>14</xdr:col>
      <xdr:colOff>12700</xdr:colOff>
      <xdr:row>17</xdr:row>
      <xdr:rowOff>62879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2500" y="165100"/>
          <a:ext cx="5245100" cy="2920379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1</xdr:row>
      <xdr:rowOff>0</xdr:rowOff>
    </xdr:from>
    <xdr:to>
      <xdr:col>20</xdr:col>
      <xdr:colOff>800100</xdr:colOff>
      <xdr:row>17</xdr:row>
      <xdr:rowOff>95411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8300" y="177800"/>
          <a:ext cx="5219700" cy="2940211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19</xdr:row>
      <xdr:rowOff>88900</xdr:rowOff>
    </xdr:from>
    <xdr:to>
      <xdr:col>7</xdr:col>
      <xdr:colOff>121771</xdr:colOff>
      <xdr:row>36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500" y="3467100"/>
          <a:ext cx="5201771" cy="2933700"/>
        </a:xfrm>
        <a:prstGeom prst="rect">
          <a:avLst/>
        </a:prstGeom>
      </xdr:spPr>
    </xdr:pic>
    <xdr:clientData/>
  </xdr:twoCellAnchor>
  <xdr:twoCellAnchor editAs="oneCell">
    <xdr:from>
      <xdr:col>7</xdr:col>
      <xdr:colOff>546100</xdr:colOff>
      <xdr:row>19</xdr:row>
      <xdr:rowOff>101600</xdr:rowOff>
    </xdr:from>
    <xdr:to>
      <xdr:col>13</xdr:col>
      <xdr:colOff>800100</xdr:colOff>
      <xdr:row>36</xdr:row>
      <xdr:rowOff>20296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32500" y="3479800"/>
          <a:ext cx="5207000" cy="2941296"/>
        </a:xfrm>
        <a:prstGeom prst="rect">
          <a:avLst/>
        </a:prstGeom>
      </xdr:spPr>
    </xdr:pic>
    <xdr:clientData/>
  </xdr:twoCellAnchor>
  <xdr:twoCellAnchor editAs="oneCell">
    <xdr:from>
      <xdr:col>14</xdr:col>
      <xdr:colOff>520700</xdr:colOff>
      <xdr:row>19</xdr:row>
      <xdr:rowOff>127000</xdr:rowOff>
    </xdr:from>
    <xdr:to>
      <xdr:col>20</xdr:col>
      <xdr:colOff>748663</xdr:colOff>
      <xdr:row>36</xdr:row>
      <xdr:rowOff>38100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85600" y="3505200"/>
          <a:ext cx="5180963" cy="2933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250747</xdr:rowOff>
    </xdr:to>
    <xdr:sp macro="" textlink="">
      <xdr:nvSpPr>
        <xdr:cNvPr id="1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015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8595</xdr:rowOff>
    </xdr:to>
    <xdr:sp macro="" textlink="">
      <xdr:nvSpPr>
        <xdr:cNvPr id="1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133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250747</xdr:rowOff>
    </xdr:to>
    <xdr:sp macro="" textlink="">
      <xdr:nvSpPr>
        <xdr:cNvPr id="1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015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8595</xdr:rowOff>
    </xdr:to>
    <xdr:sp macro="" textlink="">
      <xdr:nvSpPr>
        <xdr:cNvPr id="1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133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250747</xdr:rowOff>
    </xdr:to>
    <xdr:sp macro="" textlink="">
      <xdr:nvSpPr>
        <xdr:cNvPr id="1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015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8595</xdr:rowOff>
    </xdr:to>
    <xdr:sp macro="" textlink="">
      <xdr:nvSpPr>
        <xdr:cNvPr id="1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133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250747</xdr:rowOff>
    </xdr:to>
    <xdr:sp macro="" textlink="">
      <xdr:nvSpPr>
        <xdr:cNvPr id="1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393700" y="457200"/>
          <a:ext cx="304800" cy="3015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8595</xdr:rowOff>
    </xdr:to>
    <xdr:sp macro="" textlink="">
      <xdr:nvSpPr>
        <xdr:cNvPr id="19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625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250747</xdr:rowOff>
    </xdr:to>
    <xdr:sp macro="" textlink="">
      <xdr:nvSpPr>
        <xdr:cNvPr id="20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507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8595</xdr:rowOff>
    </xdr:to>
    <xdr:sp macro="" textlink="">
      <xdr:nvSpPr>
        <xdr:cNvPr id="21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625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250747</xdr:rowOff>
    </xdr:to>
    <xdr:sp macro="" textlink="">
      <xdr:nvSpPr>
        <xdr:cNvPr id="22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507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8595</xdr:rowOff>
    </xdr:to>
    <xdr:sp macro="" textlink="">
      <xdr:nvSpPr>
        <xdr:cNvPr id="23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625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250747</xdr:rowOff>
    </xdr:to>
    <xdr:sp macro="" textlink="">
      <xdr:nvSpPr>
        <xdr:cNvPr id="24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507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8595</xdr:rowOff>
    </xdr:to>
    <xdr:sp macro="" textlink="">
      <xdr:nvSpPr>
        <xdr:cNvPr id="25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625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250747</xdr:rowOff>
    </xdr:to>
    <xdr:sp macro="" textlink="">
      <xdr:nvSpPr>
        <xdr:cNvPr id="26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50747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40</xdr:row>
      <xdr:rowOff>8595</xdr:rowOff>
    </xdr:to>
    <xdr:sp macro="" textlink="">
      <xdr:nvSpPr>
        <xdr:cNvPr id="27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6259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250747</xdr:rowOff>
    </xdr:to>
    <xdr:sp macro="" textlink="">
      <xdr:nvSpPr>
        <xdr:cNvPr id="28" name="AutoShape 158" descr="data:image/jpeg;base64,/9j/4AAQSkZJRgABAQAAAQABAAD/2wCEAAkGBxQSEhIUEhQUEhIVFRQXFRUXFxQUFxUUFRUWFhQXFBQYHCggGBolHBUUITEhJSkrLi4uFx8zODMsNygtLisBCgoKDg0OFxAQFywcHBwsLCwsLCwsLCwsLCwsLCwsLCwsLCwsLCwsLCssLCwsLCwsLCwsLCwsLCwsLDcsKywsK//AABEIAHgAeAMBEQACEQEDEQH/xAAbAAABBQEBAAAAAAAAAAAAAAAFAAEDBAYCB//EADoQAAEDAgMECAQFAwUBAAAAAAEAAgMEEQUhMQYSQVETIjJhcXKRsSNCgdEzUpKhwSQ0wlOCstLiFP/EABoBAAIDAQEAAAAAAAAAAAAAAAABAgMEBQb/xAArEQACAgEEAgEDAgcAAAAAAAAAAQIRAwQFITESQTITIlEVcRQjMzRCUmH/2gAMAwEAAhEDEQA/APK1uLRIEJADgXURhnD6F0cse98yqk+GMMUeHuFU59uqqpS4APCMDQWVQzNbQ4q5rxG3LmVdjh7EQ48fhNv3Jx7AoYE3N57grJgVsTPxCpJAWKCnIBJyulYEr22CAKjm3UkwOxHYJWAPKsAZAmdRsJOSTEF6bDR0b3HtBVSkM0UeHmToX6boWdyGGMgoMDPnFHOqhGMmhWuNRGBcbzqrd491bF/aRLu1GTGBRxj5IMBhO44niU5sC4aNu9vWzUfIBpwmgKk1lJAQtjuVIDqobYJIAK1pKusiStp+folYw1heH/McrEZKicxmjpKHrOuOqQFS5DLtRUMiDW6cAFAOQZHTTSVFwD0QGpyB8OaJZYxRrw6OeT/hZo9mt2YyukuTo0Ntb6kqmWsdUkb4bUv8mSS7LxOk6QufvXvqLellX/GT6ov/AEvH+SSuwFkpBJOXAi6cNUyqe1KuGVqjDnMGQ6o5K2OZSfJgy6DLDkFSvA1NlqS44MTtOmRTZlNAVZWKaESUsSjJgc1lgnEAOw/lCufABvCsJJ6z81nnMDTQUXPSypbAetqt0EMzcMgEuF2Sim3S5JqXDQdx8ou8aDgD/KyZcz6R3tJoFGpSCSzNt9nVSS6HSGJAUJADI6E4pgPHtnGz2cw7kg/S7uI4eK14dS49nN1WhjNXFUwPLDu3BFiMlvjNT5R5+eNwdSKjyLqcSByKuwKfiBQqJL6qaQB7BME3szoqZ5LA0kFIGjPQKmxkNdV8G5d6AOsLpLEyO1OncOayZsnpHd27SUvKSCazJXyddCSGJACQAkAJADIDsFbQUO+wvb22j1HELXpslOmczX6VZI+SMI+cldZdHnHb79DEoAhcpgetOiEbQAsAA6eQuvwCVAVYod5wHC/7KGR1E06bF9TIohiy57ds9XCPiqRKync7NrXEdwJT8W+iueeEHTY0kLm9prm+IIRKDiOGaGR0mKOFzuy1zrcgT7IUWwnlhDiTod9O9ouWuA5kEBDg0JZ4SlSZ0KR/5H/pP2R9OTIvU40/kL/5JPyP/S77J/TkD1OL/YZ1K8ZljwPKUPG0NajG3SkQhRunZc0mqPPceoehncAOq7rN8Dw9brs6bJ5RPLa3F4ZCjZXmMW6mB6ZUS3WICtuXQMlpgLm2oHus+odKjrbVH72yysR3zd7Ej+nPncuhp/ieV3W/rHW1sAkpi4fKQf3sU88bgR27I8eZJ+yPY2ER07nn5iT9ALD2SwRqJLc8nnlpeiXbQf0x8zfdPMqjZDb+cyRWptq4WsaCH3a0A5cgAorNHgtntua2aOWUNaXHQAn6AXWh0c2MW3RmcR2ohkie1ofdzSBccws08sWjq4NuzKak+jGLFdnpEqVGZ20hyif3ub6i49it+jly0cXdYcJmaYxdA4h0WIA3M8+6LrIBUmmcRyCF2B3gD7mX/b/ks+qO3tT5YYWI7ZvNiP7c+dy36f4nlt0/rkmDu6aGeM8JJWeriR7qxPyTRnzR+lOMl75OcU+BSxR8SY2fuC72KJfaqHhX1srbOts/7Y+ZvuoZ/gWbb/cI8+dosCVtHqZ/Fnqtb+C/yO/4rqOvE8XBfzF+55WFy/Z7SHxQkqJ+wFth+Ezz/wCLlt0XyZyd1f2Iy8Y4LpM8+dvhJ0SsDUVZ3nBo4LNwMVVTHd1smuwOMBs17h+Ye2f3VOpVqzqbVkqbQdXPZ6CuDbbH1bGQEOe1p3jkSAt2GSUaPM7njnLNaRT2XrmsqJw5wDXlxBJsLhx/gpY5pTZbrsDeKDiuR9rq9r5IGtcC1p3jY3FyQPv6ozTVoe3YHGE5SXJe2uq2OpyGva47zcgQeKlmkvAz7dims6bRhnLFH5Hpp/FnpdZXxmJ432E7jhbeGtiuj5rxPHwwz+ouPZ5oFzfZ7DGvsViSTJ9md2rkuY2eZx+tgP5XQ0katnC3SfKiBoWrY2cYs08JJUHIY9Nirrl27km4ICtiGPvOVlOONCso0uLvY9r9d06c+YRlxJxLtPk8MiZ6NFIHAOGYIuPArizj4to9ZimpRtHVlG2ScYt20KyB0JLsEkhWTthVdIdHsf7DWQ5Mj4p+h0iQxKaV8EZSpWYjEagzSucNNB4DRdjDHxgjymqy/UyNktPCU2zMaDD8PJF8lWwAeIU/QtDCLHirIuwM7Nmb+i0LoCajpQddG5nxUZSC/wAGpwGu3GtZK6we74d+F+C52oxeXKOxt+sr7ZGhWBndT/A6BiQAkAJACQAyErFwkA9ocSsDGzMntHkOX1W7T4ebZx9w1lLwiB6OO62Sf4OE+Q3R0N8zoq2wC+DU/SvNiQ1qEJgTavE2zSE2CnBMYBgw9rzkpudDNTgmxz5rBvYGZ71W5WRujt+zErZXzzM+HEOoOZQ3xQ/L2inQYw6z3TDdYDkeI7iFly6f3E7Gk3CvtmGIJ2vaHMIc06EG4WSUJR7O1DJGatM7ULRZY6BCQMZzgBcmw5nIJpN+iEpxXYDxHHB2Yvq//r91txab2zkavcV8YAqKK5Wu6VI4sm5O2FKKjChYgrERvBgGqQjaYZQtjAAGqaINniYBe65V9+JYarZjCXSvAA+qplyJuj2PCcObDGGj6pIqbsoY5XixblbimOKPKNo6hkhLABu8kRTuywBQ2guYyWE624+IUnBS7LYZpw6Y9PtPUA2LWSDnYg+oUJaSD6N0NzmuwqNoz/pi/m/8qj+DRd+qv8FabaR57LWt9T7qyOlSK57pJ9IHz1b5O24n29FfHHGPowZM+SfbFDmpNUUh7CcPLjoqmNs1lHhAtnko0Rst4TsyGy9Jv3HJMVmrigGp4JkTxino2tlYHfhvPVKGyw9k2fwZkDBujM8UIrbKm1WJ9EGhpzJSYJGH2hxn5WnM6oJ0YWaosTfVXRiMF1FQXFWqNAWKbJRYEr5MkkgImlSAmYQVBgFMMw8uOSrlIDVYXSPjzOYUBNmlpy91rC4QRDFFIBkWkJiJJq2PIb1kAeM4DXtbOHS9ZkQuG83cFKSLT17AcUlfB0ko3N7sjuUEVtGC2t2jY6UNBILTnfTVCVk0jI1NbvSA96sUeBgTFJuuQr4IRBTNTYF0Pso0BH0maYHRcgC3hsZe4ZZKrJwBt8OorW4XVAM08EJAva6ZAKYULeJTAKvyHigRVdQhxvuhAH//2Q=="/>
        <xdr:cNvSpPr>
          <a:spLocks noChangeAspect="1" noChangeArrowheads="1"/>
        </xdr:cNvSpPr>
      </xdr:nvSpPr>
      <xdr:spPr bwMode="auto">
        <a:xfrm>
          <a:off x="533400" y="6756400"/>
          <a:ext cx="304800" cy="250747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" Type="http://schemas.openxmlformats.org/officeDocument/2006/relationships/hyperlink" Target="https://drive.google.com/file/d/1qd5CBvPQjnPMyrvMX24dG35OUShP5Up_/view?usp=sharing" TargetMode="External"/><Relationship Id="rId12" Type="http://schemas.openxmlformats.org/officeDocument/2006/relationships/hyperlink" Target="https://drive.google.com/file/d/1qd5CBvPQjnPMyrvMX24dG35OUShP5Up_/view?usp=sharing" TargetMode="External"/><Relationship Id="rId13" Type="http://schemas.openxmlformats.org/officeDocument/2006/relationships/hyperlink" Target="https://drive.google.com/file/d/1qd5CBvPQjnPMyrvMX24dG35OUShP5Up_/view?usp=sharing" TargetMode="External"/><Relationship Id="rId14" Type="http://schemas.openxmlformats.org/officeDocument/2006/relationships/hyperlink" Target="https://drive.google.com/file/d/1qd5CBvPQjnPMyrvMX24dG35OUShP5Up_/view?usp=sharing" TargetMode="External"/><Relationship Id="rId15" Type="http://schemas.openxmlformats.org/officeDocument/2006/relationships/hyperlink" Target="https://drive.google.com/file/d/1qd5CBvPQjnPMyrvMX24dG35OUShP5Up_/view?usp=sharing" TargetMode="External"/><Relationship Id="rId16" Type="http://schemas.openxmlformats.org/officeDocument/2006/relationships/hyperlink" Target="https://drive.google.com/file/d/1qd5CBvPQjnPMyrvMX24dG35OUShP5Up_/view?usp=sharing" TargetMode="External"/><Relationship Id="rId17" Type="http://schemas.openxmlformats.org/officeDocument/2006/relationships/drawing" Target="../drawings/drawing1.xml"/><Relationship Id="rId1" Type="http://schemas.openxmlformats.org/officeDocument/2006/relationships/hyperlink" Target="https://youtu.be/H-s_oBz4Yjg" TargetMode="External"/><Relationship Id="rId2" Type="http://schemas.openxmlformats.org/officeDocument/2006/relationships/hyperlink" Target="https://drive.google.com/file/d/1qd5CBvPQjnPMyrvMX24dG35OUShP5Up_/view?usp=sharing" TargetMode="External"/><Relationship Id="rId3" Type="http://schemas.openxmlformats.org/officeDocument/2006/relationships/hyperlink" Target="https://drive.google.com/file/d/1u_BQ64O1mwHFkS4jdXAj45zspvkSVeV_/view?usp=sharing" TargetMode="External"/><Relationship Id="rId4" Type="http://schemas.openxmlformats.org/officeDocument/2006/relationships/hyperlink" Target="https://drive.google.com/file/d/1F5OkdKbeQXmADYmyRCloUzGzSpeSMVC9/view?usp=sharing" TargetMode="External"/><Relationship Id="rId5" Type="http://schemas.openxmlformats.org/officeDocument/2006/relationships/hyperlink" Target="https://drive.google.com/file/d/1kDsWrgOJXY-gk3-o-iIiwOw_xk6LP9WL/view?usp=sharing" TargetMode="External"/><Relationship Id="rId6" Type="http://schemas.openxmlformats.org/officeDocument/2006/relationships/hyperlink" Target="https://drive.google.com/file/d/1IiU-uxHS_nw21HioKoLxnM20vwcOXyk5/view?usp=sharing" TargetMode="External"/><Relationship Id="rId7" Type="http://schemas.openxmlformats.org/officeDocument/2006/relationships/hyperlink" Target="https://drive.google.com/file/d/1cWOl8kL-mPn9iHV3IUvaP6LhQKpYXWV9/view?usp=sharing" TargetMode="External"/><Relationship Id="rId8" Type="http://schemas.openxmlformats.org/officeDocument/2006/relationships/hyperlink" Target="https://drive.google.com/file/d/1gJICRyMVEWNATMxcobLB1ZZ-q7sLyOtS/view?usp=sharing" TargetMode="External"/><Relationship Id="rId9" Type="http://schemas.openxmlformats.org/officeDocument/2006/relationships/hyperlink" Target="https://drive.google.com/file/d/1gSysFhAUX-DDULUsZwr8xozVEqzurcKd/view?usp=sharing" TargetMode="External"/><Relationship Id="rId10" Type="http://schemas.openxmlformats.org/officeDocument/2006/relationships/hyperlink" Target="https://drive.google.com/file/d/1AfujYyjckMIP3KOJd0ByYs00cgdBgp8I/view?usp=sharin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youtu.be/H-s_oBz4Yjg" TargetMode="External"/><Relationship Id="rId2" Type="http://schemas.openxmlformats.org/officeDocument/2006/relationships/hyperlink" Target="https://www.youtube.com/watch?v=Ar1t_Z5jeb8" TargetMode="External"/><Relationship Id="rId3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60066"/>
  </sheetPr>
  <dimension ref="A1:AP259"/>
  <sheetViews>
    <sheetView tabSelected="1" zoomScale="70" zoomScaleNormal="70" zoomScalePageLayoutView="70" workbookViewId="0">
      <selection activeCell="S38" sqref="S38"/>
    </sheetView>
  </sheetViews>
  <sheetFormatPr baseColWidth="10" defaultColWidth="8.83203125" defaultRowHeight="16" x14ac:dyDescent="0"/>
  <cols>
    <col min="1" max="2" width="0.83203125" style="7" customWidth="1"/>
    <col min="3" max="3" width="3.5" style="46" customWidth="1"/>
    <col min="4" max="4" width="53.6640625" style="7" customWidth="1"/>
    <col min="5" max="5" width="30.6640625" style="7" customWidth="1"/>
    <col min="6" max="7" width="18.83203125" style="7" customWidth="1"/>
    <col min="8" max="8" width="19.6640625" style="7" customWidth="1"/>
    <col min="9" max="9" width="13.1640625" style="7" customWidth="1"/>
    <col min="10" max="10" width="17.6640625" style="7" customWidth="1"/>
    <col min="11" max="11" width="18.6640625" style="7" customWidth="1"/>
    <col min="12" max="12" width="13.1640625" style="7" customWidth="1"/>
    <col min="13" max="13" width="23.6640625" style="7" customWidth="1"/>
    <col min="14" max="14" width="29.6640625" style="7" customWidth="1"/>
    <col min="15" max="15" width="30.1640625" style="7" customWidth="1"/>
    <col min="16" max="16" width="27" style="7" customWidth="1"/>
    <col min="17" max="17" width="26.83203125" style="7" customWidth="1"/>
    <col min="18" max="18" width="25.6640625" style="7" customWidth="1"/>
    <col min="19" max="19" width="25.83203125" style="7" customWidth="1"/>
    <col min="20" max="20" width="23.33203125" style="7" customWidth="1"/>
    <col min="21" max="21" width="30.5" style="7" customWidth="1"/>
    <col min="22" max="22" width="24.83203125" style="7" customWidth="1"/>
    <col min="23" max="23" width="24.1640625" style="7" customWidth="1"/>
    <col min="24" max="24" width="24" style="7" customWidth="1"/>
    <col min="25" max="25" width="26.33203125" style="7" customWidth="1"/>
    <col min="26" max="26" width="29.6640625" style="7" customWidth="1"/>
    <col min="27" max="27" width="20.1640625" style="7" customWidth="1"/>
    <col min="28" max="28" width="33.5" style="7" customWidth="1"/>
    <col min="29" max="29" width="23.6640625" style="7" customWidth="1"/>
    <col min="30" max="30" width="13.1640625" style="7" customWidth="1"/>
    <col min="31" max="31" width="28.83203125" style="7" customWidth="1"/>
    <col min="32" max="32" width="15.83203125" style="7" customWidth="1"/>
    <col min="33" max="33" width="22.83203125" style="7" customWidth="1"/>
    <col min="34" max="16384" width="8.83203125" style="7"/>
  </cols>
  <sheetData>
    <row r="1" spans="1:42" ht="6" customHeight="1">
      <c r="C1" s="5"/>
      <c r="D1" s="6"/>
      <c r="E1" s="6"/>
      <c r="F1" s="6"/>
      <c r="G1" s="6"/>
      <c r="H1" s="6"/>
      <c r="I1" s="6"/>
      <c r="J1" s="6"/>
    </row>
    <row r="2" spans="1:42" ht="6" customHeight="1">
      <c r="C2" s="5"/>
      <c r="D2" s="6"/>
      <c r="E2" s="6"/>
      <c r="F2" s="6"/>
      <c r="G2" s="6"/>
      <c r="H2" s="6"/>
      <c r="I2" s="6"/>
      <c r="J2" s="6"/>
    </row>
    <row r="3" spans="1:42" ht="6" customHeight="1">
      <c r="A3" s="58"/>
      <c r="B3" s="58"/>
      <c r="C3" s="59"/>
      <c r="D3" s="58"/>
      <c r="E3" s="58"/>
      <c r="F3" s="58"/>
      <c r="G3" s="58"/>
      <c r="H3" s="6"/>
      <c r="I3" s="6"/>
      <c r="J3" s="6"/>
    </row>
    <row r="4" spans="1:42" ht="18" customHeight="1">
      <c r="A4" s="58"/>
      <c r="B4" s="58"/>
      <c r="C4" s="59"/>
      <c r="D4" s="60" t="s">
        <v>10</v>
      </c>
      <c r="E4" s="2"/>
      <c r="F4" s="2"/>
      <c r="G4" s="2"/>
      <c r="H4" s="2"/>
      <c r="I4" s="2"/>
      <c r="J4" s="8"/>
    </row>
    <row r="5" spans="1:42" ht="18" customHeight="1">
      <c r="A5" s="58"/>
      <c r="B5" s="58"/>
      <c r="C5" s="59"/>
      <c r="D5" s="62" t="s">
        <v>24</v>
      </c>
      <c r="E5" s="71" t="s">
        <v>23</v>
      </c>
      <c r="F5" s="9"/>
      <c r="G5" s="9"/>
      <c r="H5" s="2"/>
      <c r="I5" s="2"/>
      <c r="J5" s="8"/>
    </row>
    <row r="6" spans="1:42" ht="18" customHeight="1">
      <c r="A6" s="58"/>
      <c r="B6" s="58"/>
      <c r="C6" s="59"/>
      <c r="D6" s="3"/>
      <c r="E6" s="61"/>
      <c r="F6" s="2"/>
      <c r="G6" s="2"/>
      <c r="H6" s="2"/>
      <c r="I6" s="2"/>
      <c r="J6" s="8"/>
    </row>
    <row r="7" spans="1:42" ht="22" customHeight="1">
      <c r="A7" s="58"/>
      <c r="B7" s="58"/>
      <c r="C7" s="59"/>
      <c r="D7" s="47" t="s">
        <v>0</v>
      </c>
      <c r="E7" s="107"/>
      <c r="F7" s="61"/>
      <c r="G7" s="61"/>
      <c r="H7" s="4"/>
      <c r="I7" s="4"/>
      <c r="J7" s="8"/>
    </row>
    <row r="8" spans="1:42" ht="22" customHeight="1">
      <c r="C8" s="5"/>
      <c r="D8" s="47" t="s">
        <v>1</v>
      </c>
      <c r="E8" s="53" t="s">
        <v>8</v>
      </c>
      <c r="F8" s="4"/>
      <c r="G8" s="4"/>
      <c r="H8" s="4"/>
      <c r="I8" s="4"/>
      <c r="J8" s="8"/>
    </row>
    <row r="9" spans="1:42" ht="22" customHeight="1">
      <c r="C9" s="5"/>
      <c r="D9" s="48" t="s">
        <v>2</v>
      </c>
      <c r="E9" s="49" t="s">
        <v>108</v>
      </c>
      <c r="F9" s="10"/>
      <c r="G9" s="10"/>
      <c r="H9" s="10"/>
      <c r="I9" s="10"/>
      <c r="J9" s="11"/>
      <c r="K9" s="12"/>
      <c r="L9" s="12"/>
      <c r="M9" s="12"/>
      <c r="N9" s="12"/>
      <c r="O9" s="12"/>
      <c r="P9" s="12"/>
      <c r="Q9" s="12"/>
    </row>
    <row r="10" spans="1:42" ht="22" customHeight="1">
      <c r="C10" s="5"/>
      <c r="D10" s="48" t="s">
        <v>9</v>
      </c>
      <c r="E10" s="49">
        <v>14</v>
      </c>
      <c r="F10" s="10"/>
      <c r="G10" s="10"/>
      <c r="H10" s="10"/>
      <c r="I10" s="10"/>
      <c r="J10" s="11"/>
      <c r="K10" s="12"/>
      <c r="L10" s="12"/>
      <c r="M10" s="12"/>
      <c r="N10" s="12"/>
      <c r="O10" s="12"/>
      <c r="P10" s="12"/>
      <c r="Q10" s="12"/>
    </row>
    <row r="11" spans="1:42" ht="22" customHeight="1">
      <c r="C11" s="5"/>
      <c r="D11" s="47" t="s">
        <v>98</v>
      </c>
      <c r="E11" s="80" t="s">
        <v>51</v>
      </c>
      <c r="F11" s="4"/>
      <c r="G11" s="4"/>
      <c r="H11" s="4"/>
      <c r="I11" s="4"/>
      <c r="J11" s="11"/>
    </row>
    <row r="12" spans="1:42" ht="22" customHeight="1">
      <c r="C12" s="5"/>
      <c r="D12" s="50" t="s">
        <v>11</v>
      </c>
      <c r="E12" s="54" t="s">
        <v>87</v>
      </c>
      <c r="F12" s="10"/>
      <c r="G12" s="10"/>
      <c r="H12" s="10"/>
      <c r="I12" s="10"/>
      <c r="J12" s="11"/>
      <c r="K12" s="12"/>
      <c r="L12" s="12"/>
      <c r="M12" s="12"/>
      <c r="N12" s="12"/>
      <c r="O12" s="12"/>
      <c r="P12" s="12"/>
      <c r="Q12" s="12"/>
      <c r="R12" s="12"/>
    </row>
    <row r="13" spans="1:42" ht="22" customHeight="1">
      <c r="C13" s="5"/>
      <c r="D13" s="50" t="s">
        <v>84</v>
      </c>
      <c r="E13" s="51">
        <f>T34</f>
        <v>3370000</v>
      </c>
      <c r="F13" s="10"/>
      <c r="G13" s="10"/>
      <c r="H13" s="10"/>
      <c r="I13" s="10"/>
      <c r="J13" s="11"/>
      <c r="K13" s="12"/>
      <c r="L13" s="12"/>
      <c r="M13" s="12"/>
      <c r="N13" s="12"/>
      <c r="O13" s="12"/>
      <c r="P13" s="12"/>
      <c r="Q13" s="12"/>
      <c r="R13" s="12"/>
    </row>
    <row r="14" spans="1:42" ht="22" customHeight="1">
      <c r="C14" s="5"/>
      <c r="D14" s="48" t="s">
        <v>19</v>
      </c>
      <c r="E14" s="52">
        <f>U34</f>
        <v>7056</v>
      </c>
      <c r="F14" s="13"/>
      <c r="G14" s="13"/>
      <c r="H14" s="13"/>
      <c r="I14" s="13"/>
      <c r="J14" s="14"/>
      <c r="K14" s="12"/>
      <c r="L14" s="12"/>
      <c r="M14" s="12"/>
      <c r="N14" s="12"/>
      <c r="O14" s="12"/>
      <c r="P14" s="12"/>
      <c r="Q14" s="12"/>
      <c r="R14" s="12"/>
      <c r="X14" s="15"/>
    </row>
    <row r="15" spans="1:42" ht="22" customHeight="1">
      <c r="C15" s="5"/>
      <c r="D15" s="48" t="s">
        <v>12</v>
      </c>
      <c r="E15" s="52">
        <f>V34</f>
        <v>43344</v>
      </c>
      <c r="F15" s="13"/>
      <c r="G15" s="13"/>
      <c r="H15" s="13"/>
      <c r="I15" s="13"/>
      <c r="J15" s="14"/>
      <c r="X15" s="15"/>
    </row>
    <row r="16" spans="1:42" ht="21" customHeight="1" thickBot="1">
      <c r="C16" s="16"/>
      <c r="D16" s="17"/>
      <c r="E16" s="17"/>
      <c r="F16" s="17"/>
      <c r="G16" s="17"/>
      <c r="H16" s="17"/>
      <c r="I16" s="17"/>
      <c r="J16" s="17"/>
      <c r="K16" s="18"/>
      <c r="L16" s="18"/>
      <c r="M16" s="18"/>
      <c r="N16" s="18"/>
      <c r="O16" s="18"/>
      <c r="P16" s="18"/>
      <c r="Q16" s="18"/>
      <c r="R16" s="18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20"/>
      <c r="AE16" s="21"/>
      <c r="AF16" s="21"/>
      <c r="AG16" s="21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3:24" ht="79" customHeight="1">
      <c r="C17" s="92" t="s">
        <v>25</v>
      </c>
      <c r="D17" s="97" t="s">
        <v>7</v>
      </c>
      <c r="E17" s="94" t="s">
        <v>26</v>
      </c>
      <c r="F17" s="94" t="s">
        <v>107</v>
      </c>
      <c r="G17" s="94" t="s">
        <v>58</v>
      </c>
      <c r="H17" s="94" t="s">
        <v>15</v>
      </c>
      <c r="I17" s="94" t="s">
        <v>41</v>
      </c>
      <c r="J17" s="94" t="s">
        <v>16</v>
      </c>
      <c r="K17" s="94" t="s">
        <v>102</v>
      </c>
      <c r="L17" s="94" t="s">
        <v>9</v>
      </c>
      <c r="M17" s="94" t="s">
        <v>83</v>
      </c>
      <c r="N17" s="94" t="s">
        <v>110</v>
      </c>
      <c r="O17" s="94" t="s">
        <v>111</v>
      </c>
      <c r="P17" s="94" t="s">
        <v>36</v>
      </c>
      <c r="Q17" s="94" t="s">
        <v>37</v>
      </c>
      <c r="R17" s="102" t="s">
        <v>17</v>
      </c>
      <c r="S17" s="102" t="s">
        <v>5</v>
      </c>
      <c r="T17" s="94" t="s">
        <v>20</v>
      </c>
      <c r="U17" s="94" t="s">
        <v>100</v>
      </c>
      <c r="V17" s="94" t="s">
        <v>88</v>
      </c>
    </row>
    <row r="18" spans="3:24" ht="41" customHeight="1">
      <c r="C18" s="93"/>
      <c r="D18" s="98"/>
      <c r="E18" s="95"/>
      <c r="F18" s="95"/>
      <c r="G18" s="95"/>
      <c r="H18" s="95"/>
      <c r="I18" s="95"/>
      <c r="J18" s="95"/>
      <c r="K18" s="95"/>
      <c r="L18" s="95"/>
      <c r="M18" s="95"/>
      <c r="N18" s="96"/>
      <c r="O18" s="96"/>
      <c r="P18" s="95"/>
      <c r="Q18" s="95"/>
      <c r="R18" s="103"/>
      <c r="S18" s="103"/>
      <c r="T18" s="95"/>
      <c r="U18" s="95"/>
      <c r="V18" s="95"/>
    </row>
    <row r="19" spans="3:24" ht="21" customHeight="1">
      <c r="C19" s="65">
        <v>1</v>
      </c>
      <c r="D19" s="23" t="s">
        <v>14</v>
      </c>
      <c r="E19" s="24" t="s">
        <v>13</v>
      </c>
      <c r="F19" s="84" t="s">
        <v>29</v>
      </c>
      <c r="G19" s="86" t="s">
        <v>103</v>
      </c>
      <c r="H19" s="81" t="s">
        <v>57</v>
      </c>
      <c r="I19" s="26" t="s">
        <v>44</v>
      </c>
      <c r="J19" s="87" t="s">
        <v>89</v>
      </c>
      <c r="K19" s="83" t="s">
        <v>86</v>
      </c>
      <c r="L19" s="25">
        <v>14</v>
      </c>
      <c r="M19" s="27">
        <f>710000</f>
        <v>710000</v>
      </c>
      <c r="N19" s="27">
        <v>60000</v>
      </c>
      <c r="O19" s="27">
        <f>N19*L19</f>
        <v>840000</v>
      </c>
      <c r="P19" s="27">
        <f>M19+O19</f>
        <v>1550000</v>
      </c>
      <c r="Q19" s="27">
        <f>P19*1.18</f>
        <v>1829000</v>
      </c>
      <c r="R19" s="27">
        <f>O19+M19</f>
        <v>1550000</v>
      </c>
      <c r="S19" s="28">
        <f t="shared" ref="S19" si="0">R19*1.18</f>
        <v>1829000</v>
      </c>
      <c r="T19" s="26">
        <f>1600000*0.5</f>
        <v>800000</v>
      </c>
      <c r="U19" s="29">
        <f>6*12*L19</f>
        <v>1008</v>
      </c>
      <c r="V19" s="29">
        <f t="shared" ref="V19" si="1">U19*7</f>
        <v>7056</v>
      </c>
      <c r="W19" s="30"/>
      <c r="X19" s="30"/>
    </row>
    <row r="20" spans="3:24" ht="21" customHeight="1">
      <c r="C20" s="65">
        <v>2</v>
      </c>
      <c r="D20" s="23" t="s">
        <v>14</v>
      </c>
      <c r="E20" s="24" t="s">
        <v>13</v>
      </c>
      <c r="F20" s="84" t="s">
        <v>18</v>
      </c>
      <c r="G20" s="86" t="s">
        <v>67</v>
      </c>
      <c r="H20" s="81" t="s">
        <v>57</v>
      </c>
      <c r="I20" s="26" t="s">
        <v>43</v>
      </c>
      <c r="J20" s="87" t="s">
        <v>90</v>
      </c>
      <c r="K20" s="83" t="s">
        <v>86</v>
      </c>
      <c r="L20" s="25">
        <v>14</v>
      </c>
      <c r="M20" s="27">
        <v>395000</v>
      </c>
      <c r="N20" s="27">
        <v>60000</v>
      </c>
      <c r="O20" s="27">
        <f>N20*L20</f>
        <v>840000</v>
      </c>
      <c r="P20" s="27">
        <f>M20+O20</f>
        <v>1235000</v>
      </c>
      <c r="Q20" s="27">
        <f>P20*1.18</f>
        <v>1457300</v>
      </c>
      <c r="R20" s="27">
        <f t="shared" ref="R20:R26" si="2">O20+M20</f>
        <v>1235000</v>
      </c>
      <c r="S20" s="28">
        <f t="shared" ref="S20:S25" si="3">R20*1.18</f>
        <v>1457300</v>
      </c>
      <c r="T20" s="26">
        <f>800000*0.5</f>
        <v>400000</v>
      </c>
      <c r="U20" s="29">
        <f>6*12*L20</f>
        <v>1008</v>
      </c>
      <c r="V20" s="29">
        <f t="shared" ref="V20" si="4">U20*7</f>
        <v>7056</v>
      </c>
      <c r="W20" s="30"/>
      <c r="X20" s="30"/>
    </row>
    <row r="21" spans="3:24" ht="21" customHeight="1">
      <c r="C21" s="65">
        <v>3</v>
      </c>
      <c r="D21" s="23" t="s">
        <v>14</v>
      </c>
      <c r="E21" s="24" t="s">
        <v>13</v>
      </c>
      <c r="F21" s="84" t="s">
        <v>40</v>
      </c>
      <c r="G21" s="86" t="s">
        <v>104</v>
      </c>
      <c r="H21" s="81" t="s">
        <v>57</v>
      </c>
      <c r="I21" s="26" t="s">
        <v>42</v>
      </c>
      <c r="J21" s="88" t="s">
        <v>91</v>
      </c>
      <c r="K21" s="83" t="s">
        <v>86</v>
      </c>
      <c r="L21" s="25">
        <v>14</v>
      </c>
      <c r="M21" s="27">
        <f>655000</f>
        <v>655000</v>
      </c>
      <c r="N21" s="27">
        <v>60000</v>
      </c>
      <c r="O21" s="27">
        <f t="shared" ref="O21:O23" si="5">N21*L21</f>
        <v>840000</v>
      </c>
      <c r="P21" s="27">
        <f t="shared" ref="P21" si="6">M21+O21</f>
        <v>1495000</v>
      </c>
      <c r="Q21" s="27">
        <f t="shared" ref="Q21" si="7">P21*1.18</f>
        <v>1764100</v>
      </c>
      <c r="R21" s="27">
        <f t="shared" si="2"/>
        <v>1495000</v>
      </c>
      <c r="S21" s="28">
        <f t="shared" ref="S21:S23" si="8">R21*1.18</f>
        <v>1764100</v>
      </c>
      <c r="T21" s="26">
        <f>840000*0.5</f>
        <v>420000</v>
      </c>
      <c r="U21" s="29">
        <f>6*12*L21</f>
        <v>1008</v>
      </c>
      <c r="V21" s="29">
        <f>U21*7</f>
        <v>7056</v>
      </c>
      <c r="W21" s="30"/>
      <c r="X21" s="30"/>
    </row>
    <row r="22" spans="3:24" ht="21" customHeight="1">
      <c r="C22" s="65">
        <v>4</v>
      </c>
      <c r="D22" s="23" t="s">
        <v>14</v>
      </c>
      <c r="E22" s="24" t="s">
        <v>13</v>
      </c>
      <c r="F22" s="84" t="s">
        <v>53</v>
      </c>
      <c r="G22" s="86" t="s">
        <v>68</v>
      </c>
      <c r="H22" s="81" t="s">
        <v>54</v>
      </c>
      <c r="I22" s="26" t="s">
        <v>55</v>
      </c>
      <c r="J22" s="88" t="s">
        <v>92</v>
      </c>
      <c r="K22" s="83" t="s">
        <v>86</v>
      </c>
      <c r="L22" s="25">
        <v>14</v>
      </c>
      <c r="M22" s="27">
        <v>595000</v>
      </c>
      <c r="N22" s="27">
        <v>60000</v>
      </c>
      <c r="O22" s="27">
        <f t="shared" si="5"/>
        <v>840000</v>
      </c>
      <c r="P22" s="27">
        <f>M22+O22</f>
        <v>1435000</v>
      </c>
      <c r="Q22" s="27">
        <f>P22*1.18</f>
        <v>1693300</v>
      </c>
      <c r="R22" s="27">
        <f t="shared" si="2"/>
        <v>1435000</v>
      </c>
      <c r="S22" s="28">
        <f t="shared" si="8"/>
        <v>1693300</v>
      </c>
      <c r="T22" s="26">
        <f>600000*0.5</f>
        <v>300000</v>
      </c>
      <c r="U22" s="29">
        <f>6*12*L22</f>
        <v>1008</v>
      </c>
      <c r="V22" s="29">
        <f>U22*7</f>
        <v>7056</v>
      </c>
      <c r="W22" s="30"/>
      <c r="X22" s="30"/>
    </row>
    <row r="23" spans="3:24" ht="21" customHeight="1">
      <c r="C23" s="65">
        <v>5</v>
      </c>
      <c r="D23" s="23" t="s">
        <v>14</v>
      </c>
      <c r="E23" s="24" t="s">
        <v>13</v>
      </c>
      <c r="F23" s="77" t="s">
        <v>45</v>
      </c>
      <c r="G23" s="86" t="s">
        <v>69</v>
      </c>
      <c r="H23" s="81" t="s">
        <v>57</v>
      </c>
      <c r="I23" s="26" t="s">
        <v>46</v>
      </c>
      <c r="J23" s="88" t="s">
        <v>93</v>
      </c>
      <c r="K23" s="83" t="s">
        <v>86</v>
      </c>
      <c r="L23" s="25">
        <v>14</v>
      </c>
      <c r="M23" s="27">
        <v>395000</v>
      </c>
      <c r="N23" s="27">
        <v>60000</v>
      </c>
      <c r="O23" s="27">
        <f t="shared" si="5"/>
        <v>840000</v>
      </c>
      <c r="P23" s="27">
        <f t="shared" ref="P23" si="9">M23+O23</f>
        <v>1235000</v>
      </c>
      <c r="Q23" s="27">
        <f t="shared" ref="Q23" si="10">P23*1.18</f>
        <v>1457300</v>
      </c>
      <c r="R23" s="27">
        <f t="shared" si="2"/>
        <v>1235000</v>
      </c>
      <c r="S23" s="28">
        <f t="shared" si="8"/>
        <v>1457300</v>
      </c>
      <c r="T23" s="26">
        <f>1200000*0.5</f>
        <v>600000</v>
      </c>
      <c r="U23" s="29">
        <f>6*12*L23</f>
        <v>1008</v>
      </c>
      <c r="V23" s="29">
        <f>U23*6</f>
        <v>6048</v>
      </c>
      <c r="W23" s="30"/>
      <c r="X23" s="30"/>
    </row>
    <row r="24" spans="3:24" ht="21" customHeight="1">
      <c r="C24" s="65">
        <v>6</v>
      </c>
      <c r="D24" s="23" t="s">
        <v>14</v>
      </c>
      <c r="E24" s="24" t="s">
        <v>13</v>
      </c>
      <c r="F24" s="77" t="s">
        <v>56</v>
      </c>
      <c r="G24" s="86" t="s">
        <v>70</v>
      </c>
      <c r="H24" s="81" t="s">
        <v>101</v>
      </c>
      <c r="I24" s="81" t="s">
        <v>99</v>
      </c>
      <c r="J24" s="88" t="s">
        <v>94</v>
      </c>
      <c r="K24" s="83" t="s">
        <v>86</v>
      </c>
      <c r="L24" s="25">
        <v>14</v>
      </c>
      <c r="M24" s="27">
        <f xml:space="preserve"> 495000+180000</f>
        <v>675000</v>
      </c>
      <c r="N24" s="27">
        <v>60000</v>
      </c>
      <c r="O24" s="27">
        <f t="shared" ref="O24" si="11">N24*L24</f>
        <v>840000</v>
      </c>
      <c r="P24" s="27">
        <f>M24+O24</f>
        <v>1515000</v>
      </c>
      <c r="Q24" s="27">
        <f t="shared" ref="Q24:Q25" si="12">P24*1.18</f>
        <v>1787700</v>
      </c>
      <c r="R24" s="27">
        <f t="shared" si="2"/>
        <v>1515000</v>
      </c>
      <c r="S24" s="28">
        <f>R24*1.18</f>
        <v>1787700</v>
      </c>
      <c r="T24" s="26">
        <f>1000000*0.5</f>
        <v>500000</v>
      </c>
      <c r="U24" s="29">
        <f>6*12*L24</f>
        <v>1008</v>
      </c>
      <c r="V24" s="29">
        <f>U24*6</f>
        <v>6048</v>
      </c>
      <c r="W24" s="30"/>
      <c r="X24" s="30"/>
    </row>
    <row r="25" spans="3:24" ht="21" customHeight="1">
      <c r="C25" s="65">
        <v>8</v>
      </c>
      <c r="D25" s="23" t="s">
        <v>14</v>
      </c>
      <c r="E25" s="24" t="s">
        <v>13</v>
      </c>
      <c r="F25" s="84" t="s">
        <v>47</v>
      </c>
      <c r="G25" s="86" t="s">
        <v>71</v>
      </c>
      <c r="H25" s="81" t="s">
        <v>57</v>
      </c>
      <c r="I25" s="26" t="s">
        <v>48</v>
      </c>
      <c r="J25" s="88" t="s">
        <v>95</v>
      </c>
      <c r="K25" s="83" t="s">
        <v>86</v>
      </c>
      <c r="L25" s="25">
        <v>14</v>
      </c>
      <c r="M25" s="27">
        <v>395000</v>
      </c>
      <c r="N25" s="27">
        <v>60000</v>
      </c>
      <c r="O25" s="27">
        <f t="shared" ref="O25:O26" si="13">N25*L25</f>
        <v>840000</v>
      </c>
      <c r="P25" s="27">
        <f t="shared" ref="P25:P26" si="14">M25+O25</f>
        <v>1235000</v>
      </c>
      <c r="Q25" s="27">
        <f t="shared" si="12"/>
        <v>1457300</v>
      </c>
      <c r="R25" s="27">
        <f t="shared" si="2"/>
        <v>1235000</v>
      </c>
      <c r="S25" s="28">
        <f t="shared" si="3"/>
        <v>1457300</v>
      </c>
      <c r="T25" s="26">
        <f>700000*0.5</f>
        <v>350000</v>
      </c>
      <c r="U25" s="29">
        <f>6*12*L25</f>
        <v>1008</v>
      </c>
      <c r="V25" s="29">
        <f>U25*3</f>
        <v>3024</v>
      </c>
      <c r="W25" s="30"/>
      <c r="X25" s="30"/>
    </row>
    <row r="26" spans="3:24" ht="21" customHeight="1">
      <c r="C26" s="65">
        <v>7</v>
      </c>
      <c r="D26" s="23" t="s">
        <v>14</v>
      </c>
      <c r="E26" s="24" t="s">
        <v>13</v>
      </c>
      <c r="F26" s="77" t="s">
        <v>49</v>
      </c>
      <c r="G26" s="86" t="s">
        <v>105</v>
      </c>
      <c r="H26" s="81" t="s">
        <v>52</v>
      </c>
      <c r="I26" s="26" t="s">
        <v>50</v>
      </c>
      <c r="J26" s="88" t="s">
        <v>96</v>
      </c>
      <c r="K26" s="83" t="s">
        <v>86</v>
      </c>
      <c r="L26" s="25">
        <v>14</v>
      </c>
      <c r="M26" s="27">
        <v>4100000</v>
      </c>
      <c r="N26" s="27">
        <v>60000</v>
      </c>
      <c r="O26" s="27">
        <f t="shared" si="13"/>
        <v>840000</v>
      </c>
      <c r="P26" s="27">
        <f t="shared" si="14"/>
        <v>4940000</v>
      </c>
      <c r="Q26" s="27">
        <f t="shared" ref="Q26" si="15">P26*1.18</f>
        <v>5829200</v>
      </c>
      <c r="R26" s="27">
        <f t="shared" si="2"/>
        <v>4940000</v>
      </c>
      <c r="S26" s="28">
        <f t="shared" ref="S26" si="16">R26*1.18</f>
        <v>5829200</v>
      </c>
      <c r="T26" s="26">
        <f>2300000*0.5</f>
        <v>1150000</v>
      </c>
      <c r="U26" s="29">
        <f>6*12*L26</f>
        <v>1008</v>
      </c>
      <c r="V26" s="29">
        <f>U26*8</f>
        <v>8064</v>
      </c>
      <c r="W26" s="30"/>
      <c r="X26" s="30"/>
    </row>
    <row r="27" spans="3:24" ht="21" customHeight="1">
      <c r="C27" s="65">
        <v>9</v>
      </c>
      <c r="D27" s="23" t="s">
        <v>14</v>
      </c>
      <c r="E27" s="24" t="s">
        <v>13</v>
      </c>
      <c r="F27" s="84" t="s">
        <v>59</v>
      </c>
      <c r="G27" s="86" t="s">
        <v>72</v>
      </c>
      <c r="H27" s="81" t="s">
        <v>64</v>
      </c>
      <c r="I27" s="82" t="s">
        <v>65</v>
      </c>
      <c r="J27" s="99" t="s">
        <v>97</v>
      </c>
      <c r="K27" s="83" t="s">
        <v>86</v>
      </c>
      <c r="L27" s="25">
        <v>14</v>
      </c>
      <c r="M27" s="104" t="s">
        <v>82</v>
      </c>
      <c r="N27" s="105"/>
      <c r="O27" s="105"/>
      <c r="P27" s="105"/>
      <c r="Q27" s="105"/>
      <c r="R27" s="105"/>
      <c r="S27" s="106"/>
      <c r="T27" s="26">
        <f>2500000*0.5</f>
        <v>1250000</v>
      </c>
      <c r="U27" s="29">
        <f>6*12*L27</f>
        <v>1008</v>
      </c>
      <c r="V27" s="29">
        <f>U27*7</f>
        <v>7056</v>
      </c>
      <c r="W27" s="30"/>
      <c r="X27" s="30"/>
    </row>
    <row r="28" spans="3:24" ht="21" customHeight="1">
      <c r="C28" s="65">
        <v>10</v>
      </c>
      <c r="D28" s="23" t="s">
        <v>14</v>
      </c>
      <c r="E28" s="24" t="s">
        <v>13</v>
      </c>
      <c r="F28" s="84" t="s">
        <v>60</v>
      </c>
      <c r="G28" s="86" t="s">
        <v>73</v>
      </c>
      <c r="H28" s="81" t="s">
        <v>64</v>
      </c>
      <c r="I28" s="82" t="s">
        <v>65</v>
      </c>
      <c r="J28" s="100"/>
      <c r="K28" s="83" t="s">
        <v>86</v>
      </c>
      <c r="L28" s="25">
        <v>14</v>
      </c>
      <c r="M28" s="104" t="s">
        <v>82</v>
      </c>
      <c r="N28" s="105"/>
      <c r="O28" s="105"/>
      <c r="P28" s="105"/>
      <c r="Q28" s="105"/>
      <c r="R28" s="105"/>
      <c r="S28" s="106"/>
      <c r="T28" s="26">
        <f>2300000*0.5</f>
        <v>1150000</v>
      </c>
      <c r="U28" s="29">
        <f>6*12*L28</f>
        <v>1008</v>
      </c>
      <c r="V28" s="29">
        <f t="shared" ref="V28:V33" si="17">U28*7</f>
        <v>7056</v>
      </c>
      <c r="W28" s="30"/>
      <c r="X28" s="30"/>
    </row>
    <row r="29" spans="3:24" ht="21" customHeight="1">
      <c r="C29" s="65">
        <v>11</v>
      </c>
      <c r="D29" s="23" t="s">
        <v>14</v>
      </c>
      <c r="E29" s="24" t="s">
        <v>13</v>
      </c>
      <c r="F29" s="84" t="s">
        <v>61</v>
      </c>
      <c r="G29" s="86" t="s">
        <v>74</v>
      </c>
      <c r="H29" s="77" t="s">
        <v>64</v>
      </c>
      <c r="I29" s="85" t="s">
        <v>65</v>
      </c>
      <c r="J29" s="100"/>
      <c r="K29" s="83" t="s">
        <v>86</v>
      </c>
      <c r="L29" s="25">
        <v>14</v>
      </c>
      <c r="M29" s="104" t="s">
        <v>82</v>
      </c>
      <c r="N29" s="105"/>
      <c r="O29" s="105"/>
      <c r="P29" s="105"/>
      <c r="Q29" s="105"/>
      <c r="R29" s="105"/>
      <c r="S29" s="106"/>
      <c r="T29" s="26">
        <f>2500000*0.5</f>
        <v>1250000</v>
      </c>
      <c r="U29" s="29">
        <f>6*12*L29</f>
        <v>1008</v>
      </c>
      <c r="V29" s="29">
        <f t="shared" si="17"/>
        <v>7056</v>
      </c>
      <c r="W29" s="30"/>
      <c r="X29" s="30"/>
    </row>
    <row r="30" spans="3:24" ht="21" customHeight="1">
      <c r="C30" s="65">
        <v>12</v>
      </c>
      <c r="D30" s="23" t="s">
        <v>14</v>
      </c>
      <c r="E30" s="24" t="s">
        <v>13</v>
      </c>
      <c r="F30" s="84" t="s">
        <v>62</v>
      </c>
      <c r="G30" s="86" t="s">
        <v>75</v>
      </c>
      <c r="H30" s="77" t="s">
        <v>64</v>
      </c>
      <c r="I30" s="85" t="s">
        <v>65</v>
      </c>
      <c r="J30" s="100"/>
      <c r="K30" s="83" t="s">
        <v>86</v>
      </c>
      <c r="L30" s="25">
        <v>14</v>
      </c>
      <c r="M30" s="104" t="s">
        <v>82</v>
      </c>
      <c r="N30" s="105"/>
      <c r="O30" s="105"/>
      <c r="P30" s="105"/>
      <c r="Q30" s="105"/>
      <c r="R30" s="105"/>
      <c r="S30" s="106"/>
      <c r="T30" s="26">
        <f>3700000*0.5</f>
        <v>1850000</v>
      </c>
      <c r="U30" s="29">
        <f>6*12*L30</f>
        <v>1008</v>
      </c>
      <c r="V30" s="29">
        <f t="shared" si="17"/>
        <v>7056</v>
      </c>
      <c r="W30" s="30"/>
      <c r="X30" s="30"/>
    </row>
    <row r="31" spans="3:24" ht="21" customHeight="1">
      <c r="C31" s="65">
        <v>13</v>
      </c>
      <c r="D31" s="23" t="s">
        <v>14</v>
      </c>
      <c r="E31" s="24" t="s">
        <v>13</v>
      </c>
      <c r="F31" s="77" t="s">
        <v>63</v>
      </c>
      <c r="G31" s="86" t="s">
        <v>76</v>
      </c>
      <c r="H31" s="77" t="s">
        <v>64</v>
      </c>
      <c r="I31" s="85" t="s">
        <v>65</v>
      </c>
      <c r="J31" s="100"/>
      <c r="K31" s="83" t="s">
        <v>86</v>
      </c>
      <c r="L31" s="25">
        <v>14</v>
      </c>
      <c r="M31" s="104" t="s">
        <v>82</v>
      </c>
      <c r="N31" s="105"/>
      <c r="O31" s="105"/>
      <c r="P31" s="105"/>
      <c r="Q31" s="105"/>
      <c r="R31" s="105"/>
      <c r="S31" s="106"/>
      <c r="T31" s="26">
        <f>3000000*0.5</f>
        <v>1500000</v>
      </c>
      <c r="U31" s="29">
        <f>6*12*L31</f>
        <v>1008</v>
      </c>
      <c r="V31" s="29">
        <f t="shared" si="17"/>
        <v>7056</v>
      </c>
      <c r="W31" s="30"/>
      <c r="X31" s="30"/>
    </row>
    <row r="32" spans="3:24" ht="21" customHeight="1">
      <c r="C32" s="65">
        <v>14</v>
      </c>
      <c r="D32" s="23" t="s">
        <v>14</v>
      </c>
      <c r="E32" s="24" t="s">
        <v>13</v>
      </c>
      <c r="F32" s="77" t="s">
        <v>66</v>
      </c>
      <c r="G32" s="86" t="s">
        <v>77</v>
      </c>
      <c r="H32" s="77" t="s">
        <v>64</v>
      </c>
      <c r="I32" s="85" t="s">
        <v>65</v>
      </c>
      <c r="J32" s="100"/>
      <c r="K32" s="83" t="s">
        <v>86</v>
      </c>
      <c r="L32" s="25">
        <v>14</v>
      </c>
      <c r="M32" s="104" t="s">
        <v>82</v>
      </c>
      <c r="N32" s="105"/>
      <c r="O32" s="105"/>
      <c r="P32" s="105"/>
      <c r="Q32" s="105"/>
      <c r="R32" s="105"/>
      <c r="S32" s="106"/>
      <c r="T32" s="26">
        <f>2300000*0.5</f>
        <v>1150000</v>
      </c>
      <c r="U32" s="29">
        <f>6*12*L32</f>
        <v>1008</v>
      </c>
      <c r="V32" s="29">
        <f t="shared" si="17"/>
        <v>7056</v>
      </c>
      <c r="W32" s="30"/>
      <c r="X32" s="30"/>
    </row>
    <row r="33" spans="3:32" ht="21" customHeight="1">
      <c r="C33" s="65">
        <v>15</v>
      </c>
      <c r="D33" s="23" t="s">
        <v>14</v>
      </c>
      <c r="E33" s="24" t="s">
        <v>13</v>
      </c>
      <c r="F33" s="77" t="s">
        <v>80</v>
      </c>
      <c r="G33" s="86" t="s">
        <v>81</v>
      </c>
      <c r="H33" s="77" t="s">
        <v>64</v>
      </c>
      <c r="I33" s="85" t="s">
        <v>65</v>
      </c>
      <c r="J33" s="101"/>
      <c r="K33" s="83" t="s">
        <v>86</v>
      </c>
      <c r="L33" s="25">
        <v>14</v>
      </c>
      <c r="M33" s="104" t="s">
        <v>82</v>
      </c>
      <c r="N33" s="105"/>
      <c r="O33" s="105"/>
      <c r="P33" s="105"/>
      <c r="Q33" s="105"/>
      <c r="R33" s="105"/>
      <c r="S33" s="106"/>
      <c r="T33" s="26">
        <f>2300000*0.5</f>
        <v>1150000</v>
      </c>
      <c r="U33" s="29">
        <f>6*12*L33</f>
        <v>1008</v>
      </c>
      <c r="V33" s="29">
        <f t="shared" si="17"/>
        <v>7056</v>
      </c>
      <c r="W33" s="30"/>
      <c r="X33" s="30"/>
    </row>
    <row r="34" spans="3:32" ht="21" customHeight="1">
      <c r="C34" s="74"/>
      <c r="D34" s="31"/>
      <c r="E34" s="32"/>
      <c r="F34" s="33"/>
      <c r="G34" s="33"/>
      <c r="H34" s="33"/>
      <c r="I34" s="33"/>
      <c r="J34" s="75"/>
      <c r="K34" s="11"/>
      <c r="L34" s="33"/>
      <c r="M34" s="34"/>
      <c r="N34" s="34"/>
      <c r="O34" s="76" t="s">
        <v>22</v>
      </c>
      <c r="P34" s="27">
        <f>SUM(P19:P25)</f>
        <v>9700000</v>
      </c>
      <c r="Q34" s="28">
        <f>SUM(Q19:Q25)</f>
        <v>11446000</v>
      </c>
      <c r="R34" s="78">
        <f>SUM(R19:R25)</f>
        <v>9700000</v>
      </c>
      <c r="S34" s="28">
        <f>SUM(S19:S25)</f>
        <v>11446000</v>
      </c>
      <c r="T34" s="25">
        <f>SUM(T19:T25)</f>
        <v>3370000</v>
      </c>
      <c r="U34" s="25">
        <f>SUM(U19:U25)</f>
        <v>7056</v>
      </c>
      <c r="V34" s="25">
        <f>SUM(V19:V25)</f>
        <v>43344</v>
      </c>
      <c r="W34" s="30"/>
      <c r="X34" s="30"/>
    </row>
    <row r="35" spans="3:32" ht="21" customHeight="1">
      <c r="C35" s="22"/>
      <c r="D35" s="69" t="s">
        <v>78</v>
      </c>
      <c r="E35" s="32"/>
      <c r="F35" s="32"/>
      <c r="G35" s="32"/>
      <c r="H35" s="33"/>
      <c r="I35" s="33"/>
      <c r="J35" s="33"/>
      <c r="K35" s="33"/>
      <c r="L35" s="33"/>
      <c r="M35" s="33"/>
      <c r="N35" s="33"/>
      <c r="O35" s="34"/>
      <c r="P35" s="34"/>
      <c r="Q35" s="34"/>
      <c r="R35" s="67"/>
      <c r="S35" s="68"/>
      <c r="T35" s="68"/>
      <c r="U35" s="68"/>
      <c r="V35" s="33"/>
      <c r="W35" s="33"/>
      <c r="X35" s="30"/>
      <c r="Y35" s="30"/>
    </row>
    <row r="36" spans="3:32" ht="21" customHeight="1">
      <c r="C36" s="22"/>
      <c r="D36" s="35" t="s">
        <v>79</v>
      </c>
      <c r="E36" s="36"/>
      <c r="F36" s="36"/>
      <c r="G36" s="36"/>
      <c r="H36" s="36"/>
      <c r="I36" s="36"/>
      <c r="J36" s="37"/>
      <c r="S36" s="38"/>
      <c r="T36" s="38"/>
      <c r="U36" s="38"/>
      <c r="V36" s="38"/>
      <c r="W36" s="39"/>
      <c r="AC36" s="15"/>
      <c r="AD36" s="15"/>
      <c r="AE36" s="15"/>
      <c r="AF36" s="15"/>
    </row>
    <row r="37" spans="3:32" ht="21" customHeight="1">
      <c r="C37" s="22"/>
      <c r="D37" s="35" t="s">
        <v>27</v>
      </c>
      <c r="E37" s="36"/>
      <c r="F37" s="36"/>
      <c r="G37" s="36"/>
      <c r="H37" s="36"/>
      <c r="I37" s="36"/>
      <c r="J37" s="37"/>
      <c r="N37" s="58"/>
      <c r="O37" s="58"/>
      <c r="P37" s="58"/>
      <c r="Q37" s="90"/>
      <c r="S37" s="38"/>
      <c r="T37" s="38"/>
      <c r="U37" s="38"/>
      <c r="V37" s="38"/>
      <c r="W37" s="39"/>
      <c r="AC37" s="15"/>
      <c r="AD37" s="15"/>
      <c r="AE37" s="15"/>
      <c r="AF37" s="15"/>
    </row>
    <row r="38" spans="3:32" ht="21" customHeight="1">
      <c r="C38" s="22"/>
      <c r="D38" s="35" t="s">
        <v>38</v>
      </c>
      <c r="E38" s="36"/>
      <c r="F38" s="36"/>
      <c r="G38" s="36"/>
      <c r="H38" s="36"/>
      <c r="I38" s="36"/>
      <c r="J38" s="37"/>
      <c r="N38" s="89"/>
      <c r="O38" s="89"/>
      <c r="P38" s="91"/>
      <c r="Q38" s="91"/>
      <c r="S38" s="38"/>
      <c r="T38" s="38"/>
      <c r="U38" s="38"/>
      <c r="V38" s="38"/>
      <c r="W38" s="39"/>
      <c r="AC38" s="15"/>
      <c r="AD38" s="15"/>
      <c r="AE38" s="15"/>
      <c r="AF38" s="15"/>
    </row>
    <row r="39" spans="3:32" ht="21" customHeight="1">
      <c r="C39" s="22"/>
      <c r="D39" s="63" t="s">
        <v>35</v>
      </c>
      <c r="E39" s="63"/>
      <c r="F39" s="63"/>
      <c r="G39" s="63"/>
      <c r="H39" s="63"/>
      <c r="I39" s="63"/>
      <c r="J39" s="63"/>
      <c r="K39" s="63"/>
      <c r="L39" s="40"/>
      <c r="M39" s="40"/>
      <c r="N39" s="40"/>
      <c r="O39" s="40"/>
      <c r="AC39" s="15"/>
      <c r="AD39" s="15"/>
      <c r="AE39" s="15"/>
      <c r="AF39" s="15"/>
    </row>
    <row r="40" spans="3:32" ht="21" customHeight="1">
      <c r="C40" s="22"/>
      <c r="D40" s="63" t="s">
        <v>30</v>
      </c>
      <c r="E40" s="63"/>
      <c r="F40" s="63"/>
      <c r="G40" s="63"/>
      <c r="H40" s="63"/>
      <c r="I40" s="63"/>
      <c r="J40" s="63"/>
      <c r="K40" s="63"/>
      <c r="L40" s="40"/>
      <c r="M40" s="40"/>
      <c r="N40" s="40"/>
      <c r="O40" s="40"/>
      <c r="R40" s="39"/>
      <c r="AC40" s="15"/>
      <c r="AD40" s="15"/>
      <c r="AE40" s="15"/>
      <c r="AF40" s="15"/>
    </row>
    <row r="41" spans="3:32" ht="21" customHeight="1">
      <c r="C41" s="22"/>
      <c r="D41" s="64" t="s">
        <v>28</v>
      </c>
      <c r="E41" s="66"/>
      <c r="F41" s="41"/>
      <c r="G41" s="55"/>
      <c r="H41" s="64"/>
      <c r="I41" s="64"/>
      <c r="J41" s="64"/>
      <c r="K41" s="64"/>
      <c r="L41" s="64"/>
      <c r="AC41" s="15"/>
      <c r="AD41" s="15"/>
      <c r="AE41" s="15"/>
    </row>
    <row r="42" spans="3:32" ht="21">
      <c r="C42" s="22"/>
      <c r="D42" s="64" t="s">
        <v>31</v>
      </c>
      <c r="E42" s="66"/>
      <c r="F42" s="55"/>
      <c r="G42" s="55"/>
      <c r="H42" s="56"/>
      <c r="I42" s="70"/>
      <c r="J42" s="56"/>
      <c r="K42" s="56"/>
      <c r="L42" s="56"/>
      <c r="AC42" s="15"/>
      <c r="AD42" s="15"/>
      <c r="AE42" s="15"/>
    </row>
    <row r="43" spans="3:32" ht="21">
      <c r="C43" s="22"/>
      <c r="D43" s="64" t="s">
        <v>109</v>
      </c>
      <c r="E43" s="66"/>
      <c r="F43" s="55"/>
      <c r="G43" s="55"/>
      <c r="H43" s="70"/>
      <c r="I43" s="70"/>
      <c r="J43" s="70"/>
      <c r="K43" s="70"/>
      <c r="L43" s="70"/>
      <c r="AC43" s="15"/>
      <c r="AD43" s="15"/>
      <c r="AE43" s="15"/>
    </row>
    <row r="44" spans="3:32" ht="21">
      <c r="C44" s="22"/>
      <c r="D44" s="79" t="s">
        <v>106</v>
      </c>
      <c r="E44" s="66"/>
      <c r="F44" s="55"/>
      <c r="G44" s="55"/>
      <c r="H44" s="70"/>
      <c r="I44" s="70"/>
      <c r="J44" s="70"/>
      <c r="K44" s="70"/>
      <c r="L44" s="70"/>
      <c r="AC44" s="15"/>
      <c r="AD44" s="15"/>
      <c r="AE44" s="15"/>
    </row>
    <row r="45" spans="3:32" ht="21">
      <c r="C45" s="22"/>
      <c r="D45" s="66"/>
      <c r="E45" s="66"/>
      <c r="F45" s="55"/>
      <c r="G45" s="55"/>
      <c r="H45" s="70"/>
      <c r="I45" s="70"/>
      <c r="J45" s="70"/>
      <c r="K45" s="70"/>
      <c r="L45" s="70"/>
      <c r="AC45" s="15"/>
      <c r="AD45" s="15"/>
      <c r="AE45" s="15"/>
    </row>
    <row r="46" spans="3:32" ht="20">
      <c r="C46" s="22"/>
      <c r="D46" s="42"/>
      <c r="E46" s="43"/>
      <c r="F46" s="43"/>
      <c r="G46" s="43"/>
      <c r="H46" s="43"/>
      <c r="I46" s="43"/>
      <c r="J46" s="43"/>
    </row>
    <row r="47" spans="3:32" ht="20">
      <c r="C47" s="22"/>
      <c r="D47" s="42"/>
      <c r="E47" s="43"/>
      <c r="F47" s="43"/>
      <c r="G47" s="43"/>
      <c r="H47" s="43"/>
      <c r="I47" s="43"/>
      <c r="J47" s="43"/>
    </row>
    <row r="48" spans="3:32" ht="20">
      <c r="C48" s="22"/>
      <c r="D48" s="42"/>
      <c r="E48" s="43"/>
      <c r="F48" s="43"/>
      <c r="G48" s="43"/>
      <c r="H48" s="43"/>
      <c r="I48" s="43"/>
      <c r="J48" s="43"/>
    </row>
    <row r="49" spans="3:10" ht="20">
      <c r="C49" s="22"/>
      <c r="D49" s="42"/>
      <c r="E49" s="43"/>
      <c r="F49" s="43"/>
      <c r="G49" s="43"/>
      <c r="H49" s="43"/>
      <c r="I49" s="43"/>
      <c r="J49" s="43"/>
    </row>
    <row r="50" spans="3:10" ht="20">
      <c r="C50" s="22"/>
      <c r="D50" s="42"/>
      <c r="E50" s="43"/>
      <c r="F50" s="43"/>
      <c r="G50" s="43"/>
      <c r="H50" s="43"/>
      <c r="I50" s="43"/>
      <c r="J50" s="43"/>
    </row>
    <row r="51" spans="3:10" ht="20">
      <c r="C51" s="22"/>
      <c r="D51" s="42"/>
      <c r="E51" s="43"/>
      <c r="F51" s="43"/>
      <c r="G51" s="43"/>
      <c r="H51" s="43"/>
      <c r="I51" s="43"/>
      <c r="J51" s="43"/>
    </row>
    <row r="52" spans="3:10" ht="20">
      <c r="C52" s="22"/>
      <c r="D52" s="42"/>
      <c r="E52" s="43"/>
      <c r="F52" s="43"/>
      <c r="G52" s="43"/>
      <c r="H52" s="43"/>
      <c r="I52" s="43"/>
      <c r="J52" s="43"/>
    </row>
    <row r="53" spans="3:10" ht="20">
      <c r="C53" s="22"/>
      <c r="D53" s="42"/>
      <c r="E53" s="43"/>
      <c r="F53" s="43"/>
      <c r="G53" s="43"/>
      <c r="H53" s="43"/>
      <c r="I53" s="43"/>
      <c r="J53" s="43"/>
    </row>
    <row r="54" spans="3:10" ht="20">
      <c r="C54" s="22"/>
      <c r="D54" s="42"/>
      <c r="E54" s="43"/>
      <c r="F54" s="43"/>
      <c r="G54" s="43"/>
      <c r="H54" s="43"/>
      <c r="I54" s="43"/>
      <c r="J54" s="43"/>
    </row>
    <row r="55" spans="3:10" ht="20">
      <c r="C55" s="22"/>
      <c r="D55" s="42"/>
      <c r="E55" s="43"/>
      <c r="F55" s="43"/>
      <c r="G55" s="43"/>
      <c r="H55" s="43"/>
      <c r="I55" s="43"/>
      <c r="J55" s="43"/>
    </row>
    <row r="56" spans="3:10" ht="20">
      <c r="C56" s="22"/>
      <c r="D56" s="42"/>
      <c r="E56" s="43"/>
      <c r="F56" s="43"/>
      <c r="G56" s="43"/>
      <c r="H56" s="43"/>
      <c r="I56" s="43"/>
      <c r="J56" s="43"/>
    </row>
    <row r="57" spans="3:10" ht="20">
      <c r="C57" s="22"/>
      <c r="D57" s="42"/>
      <c r="E57" s="43"/>
      <c r="F57" s="43"/>
      <c r="G57" s="43"/>
      <c r="H57" s="43"/>
      <c r="I57" s="43"/>
      <c r="J57" s="43"/>
    </row>
    <row r="58" spans="3:10" ht="20">
      <c r="C58" s="22"/>
      <c r="D58" s="42"/>
      <c r="E58" s="43"/>
      <c r="F58" s="43"/>
      <c r="G58" s="43"/>
      <c r="H58" s="43"/>
      <c r="I58" s="43"/>
      <c r="J58" s="43"/>
    </row>
    <row r="59" spans="3:10" ht="20">
      <c r="C59" s="22"/>
      <c r="D59" s="42"/>
      <c r="E59" s="43"/>
      <c r="F59" s="43"/>
      <c r="G59" s="43"/>
      <c r="H59" s="43"/>
      <c r="I59" s="43"/>
      <c r="J59" s="43"/>
    </row>
    <row r="60" spans="3:10" ht="20">
      <c r="C60" s="22"/>
      <c r="D60" s="42"/>
      <c r="E60" s="43"/>
      <c r="F60" s="43"/>
      <c r="G60" s="43"/>
      <c r="H60" s="43"/>
      <c r="I60" s="43"/>
      <c r="J60" s="43"/>
    </row>
    <row r="61" spans="3:10" ht="20">
      <c r="C61" s="22"/>
      <c r="D61" s="42"/>
      <c r="E61" s="43"/>
      <c r="F61" s="43"/>
      <c r="G61" s="43"/>
      <c r="H61" s="43"/>
      <c r="I61" s="43"/>
      <c r="J61" s="43"/>
    </row>
    <row r="62" spans="3:10" ht="20">
      <c r="C62" s="22"/>
      <c r="D62" s="42"/>
      <c r="E62" s="43"/>
      <c r="F62" s="43"/>
      <c r="G62" s="43"/>
      <c r="H62" s="43"/>
      <c r="I62" s="43"/>
      <c r="J62" s="43"/>
    </row>
    <row r="63" spans="3:10" ht="20">
      <c r="C63" s="22"/>
      <c r="D63" s="42"/>
      <c r="E63" s="43"/>
      <c r="F63" s="43"/>
      <c r="G63" s="43"/>
      <c r="H63" s="43"/>
      <c r="I63" s="43"/>
      <c r="J63" s="43"/>
    </row>
    <row r="64" spans="3:10" ht="20">
      <c r="C64" s="22"/>
      <c r="D64" s="42"/>
      <c r="E64" s="43"/>
      <c r="F64" s="43"/>
      <c r="G64" s="43"/>
      <c r="H64" s="43"/>
      <c r="I64" s="43"/>
      <c r="J64" s="43"/>
    </row>
    <row r="65" spans="3:10" ht="20">
      <c r="C65" s="22"/>
      <c r="D65" s="42"/>
      <c r="E65" s="43"/>
      <c r="F65" s="43"/>
      <c r="G65" s="43"/>
      <c r="H65" s="43"/>
      <c r="I65" s="43"/>
      <c r="J65" s="43"/>
    </row>
    <row r="66" spans="3:10" ht="20">
      <c r="C66" s="22"/>
      <c r="D66" s="42"/>
      <c r="E66" s="43"/>
      <c r="F66" s="43"/>
      <c r="G66" s="43"/>
      <c r="H66" s="43"/>
      <c r="I66" s="43"/>
      <c r="J66" s="43"/>
    </row>
    <row r="67" spans="3:10" ht="20">
      <c r="C67" s="22"/>
      <c r="D67" s="42"/>
      <c r="E67" s="43"/>
      <c r="F67" s="43"/>
      <c r="G67" s="43"/>
      <c r="H67" s="43"/>
      <c r="I67" s="43"/>
      <c r="J67" s="43"/>
    </row>
    <row r="68" spans="3:10" ht="20">
      <c r="C68" s="22"/>
      <c r="D68" s="42"/>
      <c r="E68" s="43"/>
      <c r="F68" s="43"/>
      <c r="G68" s="43"/>
      <c r="H68" s="43"/>
      <c r="I68" s="43"/>
      <c r="J68" s="43"/>
    </row>
    <row r="69" spans="3:10" ht="20">
      <c r="C69" s="22"/>
      <c r="D69" s="42"/>
      <c r="E69" s="43"/>
      <c r="F69" s="43"/>
      <c r="G69" s="43"/>
      <c r="H69" s="43"/>
      <c r="I69" s="43"/>
      <c r="J69" s="43"/>
    </row>
    <row r="70" spans="3:10" ht="20">
      <c r="C70" s="22"/>
      <c r="D70" s="42"/>
      <c r="E70" s="43"/>
      <c r="F70" s="43"/>
      <c r="G70" s="43"/>
      <c r="H70" s="43"/>
      <c r="I70" s="43"/>
      <c r="J70" s="43"/>
    </row>
    <row r="71" spans="3:10" ht="20">
      <c r="C71" s="22"/>
      <c r="D71" s="42"/>
      <c r="E71" s="43"/>
      <c r="F71" s="43"/>
      <c r="G71" s="43"/>
      <c r="H71" s="43"/>
      <c r="I71" s="43"/>
      <c r="J71" s="43"/>
    </row>
    <row r="72" spans="3:10" ht="20">
      <c r="C72" s="22"/>
      <c r="D72" s="42"/>
      <c r="E72" s="43"/>
      <c r="F72" s="43"/>
      <c r="G72" s="43"/>
      <c r="H72" s="43"/>
      <c r="I72" s="43"/>
      <c r="J72" s="43"/>
    </row>
    <row r="73" spans="3:10" ht="20">
      <c r="C73" s="22"/>
      <c r="D73" s="42"/>
      <c r="E73" s="43"/>
      <c r="F73" s="43"/>
      <c r="G73" s="43"/>
      <c r="H73" s="43"/>
      <c r="I73" s="43"/>
      <c r="J73" s="43"/>
    </row>
    <row r="74" spans="3:10" ht="20">
      <c r="C74" s="22"/>
      <c r="D74" s="42"/>
      <c r="E74" s="43"/>
      <c r="F74" s="43"/>
      <c r="G74" s="43"/>
      <c r="H74" s="43"/>
      <c r="I74" s="43"/>
      <c r="J74" s="43"/>
    </row>
    <row r="75" spans="3:10" ht="20">
      <c r="C75" s="22"/>
      <c r="D75" s="42"/>
      <c r="E75" s="43"/>
      <c r="F75" s="43"/>
      <c r="G75" s="43"/>
      <c r="H75" s="43"/>
      <c r="I75" s="43"/>
      <c r="J75" s="43"/>
    </row>
    <row r="76" spans="3:10" ht="20">
      <c r="C76" s="22"/>
      <c r="D76" s="42"/>
      <c r="E76" s="43"/>
      <c r="F76" s="43"/>
      <c r="G76" s="43"/>
      <c r="H76" s="43"/>
      <c r="I76" s="43"/>
      <c r="J76" s="43"/>
    </row>
    <row r="77" spans="3:10" ht="20">
      <c r="C77" s="22"/>
      <c r="D77" s="42"/>
      <c r="E77" s="43"/>
      <c r="F77" s="43"/>
      <c r="G77" s="43"/>
      <c r="H77" s="43"/>
      <c r="I77" s="43"/>
      <c r="J77" s="43"/>
    </row>
    <row r="78" spans="3:10" ht="20">
      <c r="C78" s="22"/>
      <c r="D78" s="42"/>
      <c r="E78" s="43"/>
      <c r="F78" s="43"/>
      <c r="G78" s="43"/>
      <c r="H78" s="43"/>
      <c r="I78" s="43"/>
      <c r="J78" s="43"/>
    </row>
    <row r="79" spans="3:10" ht="20">
      <c r="C79" s="22"/>
      <c r="D79" s="42"/>
      <c r="E79" s="43"/>
      <c r="F79" s="43"/>
      <c r="G79" s="43"/>
      <c r="H79" s="43"/>
      <c r="I79" s="43"/>
      <c r="J79" s="43"/>
    </row>
    <row r="80" spans="3:10" ht="20">
      <c r="C80" s="22"/>
      <c r="D80" s="42"/>
      <c r="E80" s="43"/>
      <c r="F80" s="43"/>
      <c r="G80" s="43"/>
      <c r="H80" s="43"/>
      <c r="I80" s="43"/>
      <c r="J80" s="43"/>
    </row>
    <row r="81" spans="3:10" ht="20">
      <c r="C81" s="22"/>
      <c r="D81" s="42"/>
      <c r="E81" s="43"/>
      <c r="F81" s="43"/>
      <c r="G81" s="43"/>
      <c r="H81" s="43"/>
      <c r="I81" s="43"/>
      <c r="J81" s="43"/>
    </row>
    <row r="82" spans="3:10" ht="18">
      <c r="C82" s="22"/>
      <c r="D82" s="43"/>
      <c r="E82" s="43"/>
      <c r="F82" s="43"/>
      <c r="G82" s="43"/>
      <c r="H82" s="43"/>
      <c r="I82" s="43"/>
      <c r="J82" s="43"/>
    </row>
    <row r="83" spans="3:10" ht="18">
      <c r="C83" s="22"/>
      <c r="D83" s="43"/>
      <c r="E83" s="43"/>
      <c r="F83" s="43"/>
      <c r="G83" s="43"/>
      <c r="H83" s="43"/>
      <c r="I83" s="43"/>
      <c r="J83" s="43"/>
    </row>
    <row r="84" spans="3:10" ht="18">
      <c r="C84" s="22"/>
      <c r="D84" s="43"/>
      <c r="E84" s="43"/>
      <c r="F84" s="43"/>
      <c r="G84" s="43"/>
      <c r="H84" s="43"/>
      <c r="I84" s="43"/>
      <c r="J84" s="43"/>
    </row>
    <row r="85" spans="3:10" ht="18">
      <c r="C85" s="22"/>
      <c r="D85" s="43"/>
      <c r="E85" s="43"/>
      <c r="F85" s="43"/>
      <c r="G85" s="43"/>
      <c r="H85" s="43"/>
      <c r="I85" s="43"/>
      <c r="J85" s="43"/>
    </row>
    <row r="86" spans="3:10" ht="18">
      <c r="C86" s="22"/>
      <c r="D86" s="43"/>
      <c r="E86" s="43"/>
      <c r="F86" s="43"/>
      <c r="G86" s="43"/>
      <c r="H86" s="43"/>
      <c r="I86" s="43"/>
      <c r="J86" s="43"/>
    </row>
    <row r="87" spans="3:10" ht="18">
      <c r="C87" s="22"/>
      <c r="D87" s="43"/>
      <c r="E87" s="43"/>
      <c r="F87" s="43"/>
      <c r="G87" s="43"/>
      <c r="H87" s="43"/>
      <c r="I87" s="43"/>
      <c r="J87" s="43"/>
    </row>
    <row r="88" spans="3:10" ht="18">
      <c r="C88" s="22"/>
      <c r="D88" s="43"/>
      <c r="E88" s="43"/>
      <c r="F88" s="43"/>
      <c r="G88" s="43"/>
      <c r="H88" s="43"/>
      <c r="I88" s="43"/>
      <c r="J88" s="43"/>
    </row>
    <row r="89" spans="3:10" ht="18">
      <c r="C89" s="22"/>
      <c r="D89" s="43"/>
      <c r="E89" s="43"/>
      <c r="F89" s="43"/>
      <c r="G89" s="43"/>
      <c r="H89" s="43"/>
      <c r="I89" s="43"/>
      <c r="J89" s="43"/>
    </row>
    <row r="90" spans="3:10" ht="18">
      <c r="C90" s="22"/>
      <c r="D90" s="43"/>
      <c r="E90" s="43"/>
      <c r="F90" s="43"/>
      <c r="G90" s="43"/>
      <c r="H90" s="43"/>
      <c r="I90" s="43"/>
      <c r="J90" s="43"/>
    </row>
    <row r="91" spans="3:10" ht="18">
      <c r="C91" s="22"/>
      <c r="D91" s="43"/>
      <c r="E91" s="43"/>
      <c r="F91" s="43"/>
      <c r="G91" s="43"/>
      <c r="H91" s="43"/>
      <c r="I91" s="43"/>
      <c r="J91" s="43"/>
    </row>
    <row r="92" spans="3:10" ht="18">
      <c r="C92" s="22"/>
      <c r="D92" s="43"/>
      <c r="E92" s="43"/>
      <c r="F92" s="43"/>
      <c r="G92" s="43"/>
      <c r="H92" s="43"/>
      <c r="I92" s="43"/>
      <c r="J92" s="43"/>
    </row>
    <row r="93" spans="3:10" ht="18">
      <c r="C93" s="22"/>
      <c r="D93" s="43"/>
      <c r="E93" s="43"/>
      <c r="F93" s="43"/>
      <c r="G93" s="43"/>
      <c r="H93" s="43"/>
      <c r="I93" s="43"/>
      <c r="J93" s="43"/>
    </row>
    <row r="94" spans="3:10" ht="18">
      <c r="C94" s="22"/>
      <c r="D94" s="43"/>
      <c r="E94" s="43"/>
      <c r="F94" s="43"/>
      <c r="G94" s="43"/>
      <c r="H94" s="43"/>
      <c r="I94" s="43"/>
      <c r="J94" s="43"/>
    </row>
    <row r="95" spans="3:10" ht="18">
      <c r="C95" s="22"/>
      <c r="D95" s="43"/>
      <c r="E95" s="43"/>
      <c r="F95" s="43"/>
      <c r="G95" s="43"/>
      <c r="H95" s="43"/>
      <c r="I95" s="43"/>
      <c r="J95" s="43"/>
    </row>
    <row r="96" spans="3:10" ht="18">
      <c r="C96" s="22"/>
      <c r="D96" s="43"/>
      <c r="E96" s="43"/>
      <c r="F96" s="43"/>
      <c r="G96" s="43"/>
      <c r="H96" s="43"/>
      <c r="I96" s="43"/>
      <c r="J96" s="43"/>
    </row>
    <row r="97" spans="3:10" ht="18">
      <c r="C97" s="22"/>
      <c r="D97" s="43"/>
      <c r="E97" s="43"/>
      <c r="F97" s="43"/>
      <c r="G97" s="43"/>
      <c r="H97" s="43"/>
      <c r="I97" s="43"/>
      <c r="J97" s="43"/>
    </row>
    <row r="98" spans="3:10" ht="18">
      <c r="C98" s="22"/>
      <c r="D98" s="43"/>
      <c r="E98" s="43"/>
      <c r="F98" s="43"/>
      <c r="G98" s="43"/>
      <c r="H98" s="43"/>
      <c r="I98" s="43"/>
      <c r="J98" s="43"/>
    </row>
    <row r="99" spans="3:10" ht="18">
      <c r="C99" s="22"/>
      <c r="D99" s="43"/>
      <c r="E99" s="43"/>
      <c r="F99" s="43"/>
      <c r="G99" s="43"/>
      <c r="H99" s="43"/>
      <c r="I99" s="43"/>
      <c r="J99" s="43"/>
    </row>
    <row r="100" spans="3:10" ht="18">
      <c r="C100" s="22"/>
      <c r="D100" s="43"/>
      <c r="E100" s="43"/>
      <c r="F100" s="43"/>
      <c r="G100" s="43"/>
      <c r="H100" s="43"/>
      <c r="I100" s="43"/>
      <c r="J100" s="43"/>
    </row>
    <row r="101" spans="3:10" ht="18">
      <c r="C101" s="22"/>
      <c r="D101" s="43"/>
      <c r="E101" s="43"/>
      <c r="F101" s="43"/>
      <c r="G101" s="43"/>
      <c r="H101" s="43"/>
      <c r="I101" s="43"/>
      <c r="J101" s="43"/>
    </row>
    <row r="102" spans="3:10" ht="18">
      <c r="C102" s="22"/>
      <c r="D102" s="43"/>
      <c r="E102" s="43"/>
      <c r="F102" s="43"/>
      <c r="G102" s="43"/>
      <c r="H102" s="43"/>
      <c r="I102" s="43"/>
      <c r="J102" s="43"/>
    </row>
    <row r="103" spans="3:10" ht="18">
      <c r="C103" s="22"/>
      <c r="D103" s="43"/>
      <c r="E103" s="43"/>
      <c r="F103" s="43"/>
      <c r="G103" s="43"/>
      <c r="H103" s="43"/>
      <c r="I103" s="43"/>
      <c r="J103" s="43"/>
    </row>
    <row r="104" spans="3:10" ht="18">
      <c r="C104" s="22"/>
      <c r="D104" s="43"/>
      <c r="E104" s="43"/>
      <c r="F104" s="43"/>
      <c r="G104" s="43"/>
      <c r="H104" s="43"/>
      <c r="I104" s="43"/>
      <c r="J104" s="43"/>
    </row>
    <row r="105" spans="3:10" ht="18">
      <c r="C105" s="22"/>
      <c r="D105" s="43"/>
      <c r="E105" s="43"/>
      <c r="F105" s="43"/>
      <c r="G105" s="43"/>
      <c r="H105" s="43"/>
      <c r="I105" s="43"/>
      <c r="J105" s="43"/>
    </row>
    <row r="106" spans="3:10" ht="18">
      <c r="C106" s="22"/>
      <c r="D106" s="43"/>
      <c r="E106" s="43"/>
      <c r="F106" s="43"/>
      <c r="G106" s="43"/>
      <c r="H106" s="43"/>
      <c r="I106" s="43"/>
      <c r="J106" s="43"/>
    </row>
    <row r="107" spans="3:10" ht="18">
      <c r="C107" s="22"/>
      <c r="D107" s="43"/>
      <c r="E107" s="43"/>
      <c r="F107" s="43"/>
      <c r="G107" s="43"/>
      <c r="H107" s="43"/>
      <c r="I107" s="43"/>
      <c r="J107" s="43"/>
    </row>
    <row r="108" spans="3:10" ht="18">
      <c r="C108" s="22"/>
      <c r="D108" s="43"/>
      <c r="E108" s="43"/>
      <c r="F108" s="43"/>
      <c r="G108" s="43"/>
      <c r="H108" s="43"/>
      <c r="I108" s="43"/>
      <c r="J108" s="43"/>
    </row>
    <row r="109" spans="3:10" ht="18">
      <c r="C109" s="22"/>
      <c r="D109" s="43"/>
      <c r="E109" s="43"/>
      <c r="F109" s="43"/>
      <c r="G109" s="43"/>
      <c r="H109" s="43"/>
      <c r="I109" s="43"/>
      <c r="J109" s="43"/>
    </row>
    <row r="110" spans="3:10" ht="18">
      <c r="C110" s="22"/>
      <c r="D110" s="43"/>
      <c r="E110" s="43"/>
      <c r="F110" s="43"/>
      <c r="G110" s="43"/>
      <c r="H110" s="43"/>
      <c r="I110" s="43"/>
      <c r="J110" s="43"/>
    </row>
    <row r="111" spans="3:10" ht="18">
      <c r="C111" s="22"/>
      <c r="D111" s="43"/>
      <c r="E111" s="43"/>
      <c r="F111" s="43"/>
      <c r="G111" s="43"/>
      <c r="H111" s="43"/>
      <c r="I111" s="43"/>
      <c r="J111" s="43"/>
    </row>
    <row r="112" spans="3:10" ht="18">
      <c r="C112" s="22"/>
      <c r="D112" s="43"/>
      <c r="E112" s="43"/>
      <c r="F112" s="43"/>
      <c r="G112" s="43"/>
      <c r="H112" s="43"/>
      <c r="I112" s="43"/>
      <c r="J112" s="43"/>
    </row>
    <row r="113" spans="3:10" ht="18">
      <c r="C113" s="22"/>
      <c r="D113" s="43"/>
      <c r="E113" s="43"/>
      <c r="F113" s="43"/>
      <c r="G113" s="43"/>
      <c r="H113" s="43"/>
      <c r="I113" s="43"/>
      <c r="J113" s="43"/>
    </row>
    <row r="114" spans="3:10" ht="18">
      <c r="C114" s="22"/>
      <c r="D114" s="43"/>
      <c r="E114" s="43"/>
      <c r="F114" s="43"/>
      <c r="G114" s="43"/>
      <c r="H114" s="43"/>
      <c r="I114" s="43"/>
      <c r="J114" s="43"/>
    </row>
    <row r="115" spans="3:10" ht="18">
      <c r="C115" s="22"/>
      <c r="D115" s="43"/>
      <c r="E115" s="43"/>
      <c r="F115" s="43"/>
      <c r="G115" s="43"/>
      <c r="H115" s="43"/>
      <c r="I115" s="43"/>
      <c r="J115" s="43"/>
    </row>
    <row r="116" spans="3:10" ht="18">
      <c r="C116" s="22"/>
      <c r="D116" s="43"/>
      <c r="E116" s="43"/>
      <c r="F116" s="43"/>
      <c r="G116" s="43"/>
      <c r="H116" s="43"/>
      <c r="I116" s="43"/>
      <c r="J116" s="43"/>
    </row>
    <row r="117" spans="3:10" ht="18">
      <c r="C117" s="22"/>
      <c r="D117" s="43"/>
      <c r="E117" s="43"/>
      <c r="F117" s="43"/>
      <c r="G117" s="43"/>
      <c r="H117" s="43"/>
      <c r="I117" s="43"/>
      <c r="J117" s="43"/>
    </row>
    <row r="118" spans="3:10" ht="18">
      <c r="C118" s="22"/>
      <c r="D118" s="43"/>
      <c r="E118" s="43"/>
      <c r="F118" s="43"/>
      <c r="G118" s="43"/>
      <c r="H118" s="43"/>
      <c r="I118" s="43"/>
      <c r="J118" s="43"/>
    </row>
    <row r="119" spans="3:10" ht="18">
      <c r="C119" s="22"/>
      <c r="D119" s="44"/>
      <c r="E119" s="44"/>
      <c r="F119" s="44"/>
      <c r="G119" s="44"/>
      <c r="H119" s="44"/>
      <c r="I119" s="44"/>
      <c r="J119" s="44"/>
    </row>
    <row r="120" spans="3:10" ht="18">
      <c r="C120" s="22"/>
      <c r="D120" s="43"/>
      <c r="E120" s="43"/>
      <c r="F120" s="43"/>
      <c r="G120" s="43"/>
      <c r="H120" s="43"/>
      <c r="I120" s="43"/>
      <c r="J120" s="43"/>
    </row>
    <row r="121" spans="3:10" ht="18">
      <c r="C121" s="22"/>
      <c r="D121" s="6"/>
      <c r="E121" s="6"/>
      <c r="F121" s="6"/>
      <c r="G121" s="6"/>
      <c r="H121" s="6"/>
      <c r="I121" s="6"/>
      <c r="J121" s="6"/>
    </row>
    <row r="122" spans="3:10" ht="18">
      <c r="C122" s="22"/>
      <c r="D122" s="44"/>
      <c r="E122" s="44"/>
      <c r="F122" s="44"/>
      <c r="G122" s="44"/>
      <c r="H122" s="44"/>
      <c r="I122" s="44"/>
      <c r="J122" s="44"/>
    </row>
    <row r="123" spans="3:10" ht="18">
      <c r="C123" s="22"/>
      <c r="D123" s="44"/>
      <c r="E123" s="44"/>
      <c r="F123" s="44"/>
      <c r="G123" s="44"/>
      <c r="H123" s="44"/>
      <c r="I123" s="44"/>
      <c r="J123" s="44"/>
    </row>
    <row r="124" spans="3:10" ht="18">
      <c r="C124" s="22"/>
      <c r="D124" s="44"/>
      <c r="E124" s="44"/>
      <c r="F124" s="44"/>
      <c r="G124" s="44"/>
      <c r="H124" s="44"/>
      <c r="I124" s="44"/>
      <c r="J124" s="44"/>
    </row>
    <row r="125" spans="3:10" ht="18">
      <c r="C125" s="22"/>
      <c r="D125" s="44"/>
      <c r="E125" s="44"/>
      <c r="F125" s="44"/>
      <c r="G125" s="44"/>
      <c r="H125" s="44"/>
      <c r="I125" s="44"/>
      <c r="J125" s="44"/>
    </row>
    <row r="126" spans="3:10" ht="18">
      <c r="C126" s="22"/>
      <c r="D126" s="44"/>
      <c r="E126" s="44"/>
      <c r="F126" s="44"/>
      <c r="G126" s="44"/>
      <c r="H126" s="44"/>
      <c r="I126" s="44"/>
      <c r="J126" s="44"/>
    </row>
    <row r="127" spans="3:10" ht="18">
      <c r="C127" s="22"/>
      <c r="D127" s="44"/>
      <c r="E127" s="44"/>
      <c r="F127" s="44"/>
      <c r="G127" s="44"/>
      <c r="H127" s="44"/>
      <c r="I127" s="44"/>
      <c r="J127" s="44"/>
    </row>
    <row r="128" spans="3:10" ht="18">
      <c r="C128" s="22"/>
      <c r="D128" s="44"/>
      <c r="E128" s="44"/>
      <c r="F128" s="44"/>
      <c r="G128" s="44"/>
      <c r="H128" s="44"/>
      <c r="I128" s="44"/>
      <c r="J128" s="44"/>
    </row>
    <row r="129" spans="3:10" ht="18">
      <c r="C129" s="22"/>
      <c r="D129" s="44"/>
      <c r="E129" s="44"/>
      <c r="F129" s="44"/>
      <c r="G129" s="44"/>
      <c r="H129" s="44"/>
      <c r="I129" s="44"/>
      <c r="J129" s="44"/>
    </row>
    <row r="130" spans="3:10" ht="18">
      <c r="C130" s="22"/>
      <c r="D130" s="44"/>
      <c r="E130" s="44"/>
      <c r="F130" s="44"/>
      <c r="G130" s="44"/>
      <c r="H130" s="44"/>
      <c r="I130" s="44"/>
      <c r="J130" s="44"/>
    </row>
    <row r="131" spans="3:10" ht="18">
      <c r="C131" s="22"/>
      <c r="D131" s="44"/>
      <c r="E131" s="44"/>
      <c r="F131" s="44"/>
      <c r="G131" s="44"/>
      <c r="H131" s="44"/>
      <c r="I131" s="44"/>
      <c r="J131" s="44"/>
    </row>
    <row r="132" spans="3:10" ht="18">
      <c r="C132" s="22"/>
      <c r="D132" s="44"/>
      <c r="E132" s="44"/>
      <c r="F132" s="44"/>
      <c r="G132" s="44"/>
      <c r="H132" s="44"/>
      <c r="I132" s="44"/>
      <c r="J132" s="44"/>
    </row>
    <row r="133" spans="3:10" ht="18">
      <c r="C133" s="22"/>
      <c r="D133" s="44"/>
      <c r="E133" s="44"/>
      <c r="F133" s="44"/>
      <c r="G133" s="44"/>
      <c r="H133" s="44"/>
      <c r="I133" s="44"/>
      <c r="J133" s="44"/>
    </row>
    <row r="134" spans="3:10" ht="18">
      <c r="C134" s="22"/>
      <c r="D134" s="44"/>
      <c r="E134" s="44"/>
      <c r="F134" s="44"/>
      <c r="G134" s="44"/>
      <c r="H134" s="44"/>
      <c r="I134" s="44"/>
      <c r="J134" s="44"/>
    </row>
    <row r="135" spans="3:10" ht="18">
      <c r="C135" s="22"/>
      <c r="D135" s="44"/>
      <c r="E135" s="44"/>
      <c r="F135" s="44"/>
      <c r="G135" s="44"/>
      <c r="H135" s="44"/>
      <c r="I135" s="44"/>
      <c r="J135" s="44"/>
    </row>
    <row r="136" spans="3:10" ht="18">
      <c r="C136" s="22"/>
      <c r="D136" s="44"/>
      <c r="E136" s="44"/>
      <c r="F136" s="44"/>
      <c r="G136" s="44"/>
      <c r="H136" s="44"/>
      <c r="I136" s="44"/>
      <c r="J136" s="44"/>
    </row>
    <row r="137" spans="3:10" ht="18">
      <c r="C137" s="22"/>
      <c r="D137" s="44"/>
      <c r="E137" s="44"/>
      <c r="F137" s="44"/>
      <c r="G137" s="44"/>
      <c r="H137" s="44"/>
      <c r="I137" s="44"/>
      <c r="J137" s="44"/>
    </row>
    <row r="138" spans="3:10" ht="18">
      <c r="C138" s="45"/>
      <c r="D138" s="44"/>
      <c r="E138" s="44"/>
      <c r="F138" s="44"/>
      <c r="G138" s="44"/>
      <c r="H138" s="44"/>
      <c r="I138" s="44"/>
      <c r="J138" s="44"/>
    </row>
    <row r="139" spans="3:10" ht="18">
      <c r="C139" s="45"/>
      <c r="D139" s="44"/>
      <c r="E139" s="44"/>
      <c r="F139" s="44"/>
      <c r="G139" s="44"/>
      <c r="H139" s="44"/>
      <c r="I139" s="44"/>
      <c r="J139" s="44"/>
    </row>
    <row r="140" spans="3:10" ht="18">
      <c r="C140" s="45"/>
      <c r="D140" s="44"/>
      <c r="E140" s="44"/>
      <c r="F140" s="44"/>
      <c r="G140" s="44"/>
      <c r="H140" s="44"/>
      <c r="I140" s="44"/>
      <c r="J140" s="44"/>
    </row>
    <row r="141" spans="3:10" ht="18">
      <c r="C141" s="45"/>
      <c r="D141" s="44"/>
      <c r="E141" s="44"/>
      <c r="F141" s="44"/>
      <c r="G141" s="44"/>
      <c r="H141" s="44"/>
      <c r="I141" s="44"/>
      <c r="J141" s="44"/>
    </row>
    <row r="142" spans="3:10" ht="18">
      <c r="C142" s="45"/>
      <c r="D142" s="44"/>
      <c r="E142" s="44"/>
      <c r="F142" s="44"/>
      <c r="G142" s="44"/>
      <c r="H142" s="44"/>
      <c r="I142" s="44"/>
      <c r="J142" s="44"/>
    </row>
    <row r="143" spans="3:10" ht="18">
      <c r="C143" s="45"/>
      <c r="D143" s="44"/>
      <c r="E143" s="44"/>
      <c r="F143" s="44"/>
      <c r="G143" s="44"/>
      <c r="H143" s="44"/>
      <c r="I143" s="44"/>
      <c r="J143" s="44"/>
    </row>
    <row r="144" spans="3:10" ht="18">
      <c r="C144" s="45"/>
      <c r="D144" s="44"/>
      <c r="E144" s="44"/>
      <c r="F144" s="44"/>
      <c r="G144" s="44"/>
      <c r="H144" s="44"/>
      <c r="I144" s="44"/>
      <c r="J144" s="44"/>
    </row>
    <row r="145" spans="3:10" ht="18">
      <c r="C145" s="45"/>
      <c r="D145" s="44"/>
      <c r="E145" s="44"/>
      <c r="F145" s="44"/>
      <c r="G145" s="44"/>
      <c r="H145" s="44"/>
      <c r="I145" s="44"/>
      <c r="J145" s="44"/>
    </row>
    <row r="146" spans="3:10" ht="18">
      <c r="C146" s="45"/>
      <c r="D146" s="44"/>
      <c r="E146" s="44"/>
      <c r="F146" s="44"/>
      <c r="G146" s="44"/>
      <c r="H146" s="44"/>
      <c r="I146" s="44"/>
      <c r="J146" s="44"/>
    </row>
    <row r="147" spans="3:10" ht="18">
      <c r="C147" s="45"/>
      <c r="D147" s="44"/>
      <c r="E147" s="44"/>
      <c r="F147" s="44"/>
      <c r="G147" s="44"/>
      <c r="H147" s="44"/>
      <c r="I147" s="44"/>
      <c r="J147" s="44"/>
    </row>
    <row r="148" spans="3:10" ht="18">
      <c r="C148" s="45"/>
      <c r="D148" s="44"/>
      <c r="E148" s="44"/>
      <c r="F148" s="44"/>
      <c r="G148" s="44"/>
      <c r="H148" s="44"/>
      <c r="I148" s="44"/>
      <c r="J148" s="44"/>
    </row>
    <row r="149" spans="3:10" ht="18">
      <c r="C149" s="45"/>
      <c r="D149" s="44"/>
      <c r="E149" s="44"/>
      <c r="F149" s="44"/>
      <c r="G149" s="44"/>
      <c r="H149" s="44"/>
      <c r="I149" s="44"/>
      <c r="J149" s="44"/>
    </row>
    <row r="150" spans="3:10" ht="18">
      <c r="C150" s="45"/>
      <c r="D150" s="44"/>
      <c r="E150" s="44"/>
      <c r="F150" s="44"/>
      <c r="G150" s="44"/>
      <c r="H150" s="44"/>
      <c r="I150" s="44"/>
      <c r="J150" s="44"/>
    </row>
    <row r="151" spans="3:10" ht="18">
      <c r="C151" s="45"/>
      <c r="D151" s="44"/>
      <c r="E151" s="44"/>
      <c r="F151" s="44"/>
      <c r="G151" s="44"/>
      <c r="H151" s="44"/>
      <c r="I151" s="44"/>
      <c r="J151" s="44"/>
    </row>
    <row r="152" spans="3:10" ht="18">
      <c r="C152" s="45"/>
      <c r="D152" s="44"/>
      <c r="E152" s="44"/>
      <c r="F152" s="44"/>
      <c r="G152" s="44"/>
      <c r="H152" s="44"/>
      <c r="I152" s="44"/>
      <c r="J152" s="44"/>
    </row>
    <row r="153" spans="3:10" ht="18">
      <c r="C153" s="45"/>
      <c r="D153" s="44"/>
      <c r="E153" s="44"/>
      <c r="F153" s="44"/>
      <c r="G153" s="44"/>
      <c r="H153" s="44"/>
      <c r="I153" s="44"/>
      <c r="J153" s="44"/>
    </row>
    <row r="154" spans="3:10" ht="18">
      <c r="C154" s="45"/>
      <c r="D154" s="44"/>
      <c r="E154" s="44"/>
      <c r="F154" s="44"/>
      <c r="G154" s="44"/>
      <c r="H154" s="44"/>
      <c r="I154" s="44"/>
      <c r="J154" s="44"/>
    </row>
    <row r="155" spans="3:10" ht="18">
      <c r="C155" s="45"/>
      <c r="D155" s="44"/>
      <c r="E155" s="44"/>
      <c r="F155" s="44"/>
      <c r="G155" s="44"/>
      <c r="H155" s="44"/>
      <c r="I155" s="44"/>
      <c r="J155" s="44"/>
    </row>
    <row r="156" spans="3:10" ht="18">
      <c r="C156" s="45"/>
      <c r="D156" s="44"/>
      <c r="E156" s="44"/>
      <c r="F156" s="44"/>
      <c r="G156" s="44"/>
      <c r="H156" s="44"/>
      <c r="I156" s="44"/>
      <c r="J156" s="44"/>
    </row>
    <row r="157" spans="3:10" ht="18">
      <c r="C157" s="45"/>
      <c r="D157" s="44"/>
      <c r="E157" s="44"/>
      <c r="F157" s="44"/>
      <c r="G157" s="44"/>
      <c r="H157" s="44"/>
      <c r="I157" s="44"/>
      <c r="J157" s="44"/>
    </row>
    <row r="158" spans="3:10" ht="18">
      <c r="C158" s="45"/>
      <c r="D158" s="44"/>
      <c r="E158" s="44"/>
      <c r="F158" s="44"/>
      <c r="G158" s="44"/>
      <c r="H158" s="44"/>
      <c r="I158" s="44"/>
      <c r="J158" s="44"/>
    </row>
    <row r="159" spans="3:10" ht="18">
      <c r="C159" s="45"/>
      <c r="D159" s="44"/>
      <c r="E159" s="44"/>
      <c r="F159" s="44"/>
      <c r="G159" s="44"/>
      <c r="H159" s="44"/>
      <c r="I159" s="44"/>
      <c r="J159" s="44"/>
    </row>
    <row r="160" spans="3:10" ht="18">
      <c r="C160" s="45"/>
      <c r="D160" s="44"/>
      <c r="E160" s="44"/>
      <c r="F160" s="44"/>
      <c r="G160" s="44"/>
      <c r="H160" s="44"/>
      <c r="I160" s="44"/>
      <c r="J160" s="44"/>
    </row>
    <row r="161" spans="3:10" ht="18">
      <c r="C161" s="45"/>
      <c r="D161" s="44"/>
      <c r="E161" s="44"/>
      <c r="F161" s="44"/>
      <c r="G161" s="44"/>
      <c r="H161" s="44"/>
      <c r="I161" s="44"/>
      <c r="J161" s="44"/>
    </row>
    <row r="162" spans="3:10" ht="18">
      <c r="C162" s="45"/>
      <c r="D162" s="44"/>
      <c r="E162" s="44"/>
      <c r="F162" s="44"/>
      <c r="G162" s="44"/>
      <c r="H162" s="44"/>
      <c r="I162" s="44"/>
      <c r="J162" s="44"/>
    </row>
    <row r="163" spans="3:10" ht="18">
      <c r="C163" s="45"/>
      <c r="D163" s="44"/>
      <c r="E163" s="44"/>
      <c r="F163" s="44"/>
      <c r="G163" s="44"/>
      <c r="H163" s="44"/>
      <c r="I163" s="44"/>
      <c r="J163" s="44"/>
    </row>
    <row r="164" spans="3:10" ht="18">
      <c r="C164" s="45"/>
      <c r="D164" s="44"/>
      <c r="E164" s="44"/>
      <c r="F164" s="44"/>
      <c r="G164" s="44"/>
      <c r="H164" s="44"/>
      <c r="I164" s="44"/>
      <c r="J164" s="44"/>
    </row>
    <row r="165" spans="3:10" ht="18">
      <c r="C165" s="45"/>
      <c r="D165" s="44"/>
      <c r="E165" s="44"/>
      <c r="F165" s="44"/>
      <c r="G165" s="44"/>
      <c r="H165" s="44"/>
      <c r="I165" s="44"/>
      <c r="J165" s="44"/>
    </row>
    <row r="166" spans="3:10" ht="18">
      <c r="C166" s="45"/>
      <c r="D166" s="44"/>
      <c r="E166" s="44"/>
      <c r="F166" s="44"/>
      <c r="G166" s="44"/>
      <c r="H166" s="44"/>
      <c r="I166" s="44"/>
      <c r="J166" s="44"/>
    </row>
    <row r="167" spans="3:10" ht="18">
      <c r="C167" s="45"/>
      <c r="D167" s="44"/>
      <c r="E167" s="44"/>
      <c r="F167" s="44"/>
      <c r="G167" s="44"/>
      <c r="H167" s="44"/>
      <c r="I167" s="44"/>
      <c r="J167" s="44"/>
    </row>
    <row r="168" spans="3:10" ht="18">
      <c r="C168" s="45"/>
      <c r="D168" s="44"/>
      <c r="E168" s="44"/>
      <c r="F168" s="44"/>
      <c r="G168" s="44"/>
      <c r="H168" s="44"/>
      <c r="I168" s="44"/>
      <c r="J168" s="44"/>
    </row>
    <row r="169" spans="3:10" ht="18">
      <c r="C169" s="45"/>
      <c r="D169" s="44"/>
      <c r="E169" s="44"/>
      <c r="F169" s="44"/>
      <c r="G169" s="44"/>
      <c r="H169" s="44"/>
      <c r="I169" s="44"/>
      <c r="J169" s="44"/>
    </row>
    <row r="170" spans="3:10" ht="18">
      <c r="C170" s="45"/>
      <c r="D170" s="44"/>
      <c r="E170" s="44"/>
      <c r="F170" s="44"/>
      <c r="G170" s="44"/>
      <c r="H170" s="44"/>
      <c r="I170" s="44"/>
      <c r="J170" s="44"/>
    </row>
    <row r="171" spans="3:10" ht="18">
      <c r="C171" s="45"/>
      <c r="D171" s="44"/>
      <c r="E171" s="44"/>
      <c r="F171" s="44"/>
      <c r="G171" s="44"/>
      <c r="H171" s="44"/>
      <c r="I171" s="44"/>
      <c r="J171" s="44"/>
    </row>
    <row r="172" spans="3:10" ht="18">
      <c r="C172" s="45"/>
      <c r="D172" s="44"/>
      <c r="E172" s="44"/>
      <c r="F172" s="44"/>
      <c r="G172" s="44"/>
      <c r="H172" s="44"/>
      <c r="I172" s="44"/>
      <c r="J172" s="44"/>
    </row>
    <row r="173" spans="3:10" ht="18">
      <c r="C173" s="45"/>
      <c r="D173" s="44"/>
      <c r="E173" s="44"/>
      <c r="F173" s="44"/>
      <c r="G173" s="44"/>
      <c r="H173" s="44"/>
      <c r="I173" s="44"/>
      <c r="J173" s="44"/>
    </row>
    <row r="174" spans="3:10" ht="18">
      <c r="C174" s="45"/>
      <c r="D174" s="44"/>
      <c r="E174" s="44"/>
      <c r="F174" s="44"/>
      <c r="G174" s="44"/>
      <c r="H174" s="44"/>
      <c r="I174" s="44"/>
      <c r="J174" s="44"/>
    </row>
    <row r="175" spans="3:10" ht="18">
      <c r="C175" s="45"/>
      <c r="D175" s="44"/>
      <c r="E175" s="44"/>
      <c r="F175" s="44"/>
      <c r="G175" s="44"/>
      <c r="H175" s="44"/>
      <c r="I175" s="44"/>
      <c r="J175" s="44"/>
    </row>
    <row r="176" spans="3:10" ht="18">
      <c r="C176" s="45"/>
      <c r="D176" s="44"/>
      <c r="E176" s="44"/>
      <c r="F176" s="44"/>
      <c r="G176" s="44"/>
      <c r="H176" s="44"/>
      <c r="I176" s="44"/>
      <c r="J176" s="44"/>
    </row>
    <row r="177" spans="3:10" ht="18">
      <c r="C177" s="45"/>
      <c r="D177" s="44"/>
      <c r="E177" s="44"/>
      <c r="F177" s="44"/>
      <c r="G177" s="44"/>
      <c r="H177" s="44"/>
      <c r="I177" s="44"/>
      <c r="J177" s="44"/>
    </row>
    <row r="178" spans="3:10" ht="18">
      <c r="C178" s="45"/>
      <c r="D178" s="44"/>
      <c r="E178" s="44"/>
      <c r="F178" s="44"/>
      <c r="G178" s="44"/>
      <c r="H178" s="44"/>
      <c r="I178" s="44"/>
      <c r="J178" s="44"/>
    </row>
    <row r="179" spans="3:10" ht="18">
      <c r="C179" s="45"/>
      <c r="D179" s="44"/>
      <c r="E179" s="44"/>
      <c r="F179" s="44"/>
      <c r="G179" s="44"/>
      <c r="H179" s="44"/>
      <c r="I179" s="44"/>
      <c r="J179" s="44"/>
    </row>
    <row r="180" spans="3:10" ht="18">
      <c r="C180" s="45"/>
      <c r="D180" s="44"/>
      <c r="E180" s="44"/>
      <c r="F180" s="44"/>
      <c r="G180" s="44"/>
      <c r="H180" s="44"/>
      <c r="I180" s="44"/>
      <c r="J180" s="44"/>
    </row>
    <row r="208" spans="3:3">
      <c r="C208" s="7"/>
    </row>
    <row r="209" spans="3:3">
      <c r="C209" s="7"/>
    </row>
    <row r="210" spans="3:3">
      <c r="C210" s="7"/>
    </row>
    <row r="211" spans="3:3">
      <c r="C211" s="7"/>
    </row>
    <row r="212" spans="3:3">
      <c r="C212" s="7"/>
    </row>
    <row r="213" spans="3:3">
      <c r="C213" s="7"/>
    </row>
    <row r="214" spans="3:3">
      <c r="C214" s="7"/>
    </row>
    <row r="215" spans="3:3">
      <c r="C215" s="7"/>
    </row>
    <row r="216" spans="3:3">
      <c r="C216" s="7"/>
    </row>
    <row r="217" spans="3:3">
      <c r="C217" s="7"/>
    </row>
    <row r="218" spans="3:3">
      <c r="C218" s="7"/>
    </row>
    <row r="219" spans="3:3">
      <c r="C219" s="7"/>
    </row>
    <row r="220" spans="3:3">
      <c r="C220" s="7"/>
    </row>
    <row r="221" spans="3:3">
      <c r="C221" s="7"/>
    </row>
    <row r="222" spans="3:3">
      <c r="C222" s="7"/>
    </row>
    <row r="223" spans="3:3">
      <c r="C223" s="7"/>
    </row>
    <row r="224" spans="3:3">
      <c r="C224" s="7"/>
    </row>
    <row r="225" spans="3:3">
      <c r="C225" s="7"/>
    </row>
    <row r="226" spans="3:3">
      <c r="C226" s="7"/>
    </row>
    <row r="227" spans="3:3">
      <c r="C227" s="7"/>
    </row>
    <row r="228" spans="3:3">
      <c r="C228" s="7"/>
    </row>
    <row r="229" spans="3:3">
      <c r="C229" s="7"/>
    </row>
    <row r="230" spans="3:3">
      <c r="C230" s="7"/>
    </row>
    <row r="231" spans="3:3">
      <c r="C231" s="7"/>
    </row>
    <row r="232" spans="3:3">
      <c r="C232" s="7"/>
    </row>
    <row r="233" spans="3:3">
      <c r="C233" s="7"/>
    </row>
    <row r="234" spans="3:3">
      <c r="C234" s="7"/>
    </row>
    <row r="235" spans="3:3">
      <c r="C235" s="7"/>
    </row>
    <row r="236" spans="3:3">
      <c r="C236" s="7"/>
    </row>
    <row r="237" spans="3:3">
      <c r="C237" s="7"/>
    </row>
    <row r="238" spans="3:3">
      <c r="C238" s="7"/>
    </row>
    <row r="239" spans="3:3">
      <c r="C239" s="7"/>
    </row>
    <row r="240" spans="3:3">
      <c r="C240" s="7"/>
    </row>
    <row r="241" spans="3:3">
      <c r="C241" s="7"/>
    </row>
    <row r="242" spans="3:3">
      <c r="C242" s="7"/>
    </row>
    <row r="243" spans="3:3">
      <c r="C243" s="7"/>
    </row>
    <row r="244" spans="3:3">
      <c r="C244" s="7"/>
    </row>
    <row r="245" spans="3:3">
      <c r="C245" s="7"/>
    </row>
    <row r="246" spans="3:3">
      <c r="C246" s="7"/>
    </row>
    <row r="247" spans="3:3">
      <c r="C247" s="7"/>
    </row>
    <row r="248" spans="3:3">
      <c r="C248" s="7"/>
    </row>
    <row r="249" spans="3:3">
      <c r="C249" s="7"/>
    </row>
    <row r="250" spans="3:3">
      <c r="C250" s="7"/>
    </row>
    <row r="251" spans="3:3">
      <c r="C251" s="7"/>
    </row>
    <row r="252" spans="3:3">
      <c r="C252" s="7"/>
    </row>
    <row r="253" spans="3:3">
      <c r="C253" s="7"/>
    </row>
    <row r="254" spans="3:3">
      <c r="C254" s="7"/>
    </row>
    <row r="255" spans="3:3">
      <c r="C255" s="7"/>
    </row>
    <row r="256" spans="3:3">
      <c r="C256" s="7"/>
    </row>
    <row r="257" spans="3:3">
      <c r="C257" s="7"/>
    </row>
    <row r="258" spans="3:3">
      <c r="C258" s="7"/>
    </row>
    <row r="259" spans="3:3">
      <c r="C259" s="7"/>
    </row>
  </sheetData>
  <mergeCells count="28">
    <mergeCell ref="M31:S31"/>
    <mergeCell ref="M32:S32"/>
    <mergeCell ref="M33:S33"/>
    <mergeCell ref="J27:J33"/>
    <mergeCell ref="V17:V18"/>
    <mergeCell ref="S17:S18"/>
    <mergeCell ref="N17:N18"/>
    <mergeCell ref="R17:R18"/>
    <mergeCell ref="U17:U18"/>
    <mergeCell ref="Q17:Q18"/>
    <mergeCell ref="P17:P18"/>
    <mergeCell ref="T17:T18"/>
    <mergeCell ref="M27:S27"/>
    <mergeCell ref="M28:S28"/>
    <mergeCell ref="M29:S29"/>
    <mergeCell ref="M30:S30"/>
    <mergeCell ref="C17:C18"/>
    <mergeCell ref="M17:M18"/>
    <mergeCell ref="O17:O18"/>
    <mergeCell ref="K17:K18"/>
    <mergeCell ref="D17:D18"/>
    <mergeCell ref="J17:J18"/>
    <mergeCell ref="H17:H18"/>
    <mergeCell ref="E17:E18"/>
    <mergeCell ref="F17:F18"/>
    <mergeCell ref="L17:L18"/>
    <mergeCell ref="I17:I18"/>
    <mergeCell ref="G17:G18"/>
  </mergeCells>
  <hyperlinks>
    <hyperlink ref="E5" r:id="rId1"/>
    <hyperlink ref="J27" r:id="rId2"/>
    <hyperlink ref="J19" r:id="rId3" display="Афимолл_МТС_Интерактивная Игра"/>
    <hyperlink ref="J20" r:id="rId4" display="Райкин Плаза_МТС_Интерактивная игра"/>
    <hyperlink ref="J21" r:id="rId5" display="Калейдоскоп_МТС_Интерактивная игра"/>
    <hyperlink ref="J22" r:id="rId6" display="Ривьера_МТС_Интерактивная игра"/>
    <hyperlink ref="J23" r:id="rId7"/>
    <hyperlink ref="J24" r:id="rId8"/>
    <hyperlink ref="J25" r:id="rId9"/>
    <hyperlink ref="J26" r:id="rId10"/>
    <hyperlink ref="J28" r:id="rId11" display="https://drive.google.com/file/d/1qd5CBvPQjnPMyrvMX24dG35OUShP5Up_/view?usp=sharing"/>
    <hyperlink ref="J29" r:id="rId12" display="https://drive.google.com/file/d/1qd5CBvPQjnPMyrvMX24dG35OUShP5Up_/view?usp=sharing"/>
    <hyperlink ref="J30" r:id="rId13" display="https://drive.google.com/file/d/1qd5CBvPQjnPMyrvMX24dG35OUShP5Up_/view?usp=sharing"/>
    <hyperlink ref="J31" r:id="rId14" display="https://drive.google.com/file/d/1qd5CBvPQjnPMyrvMX24dG35OUShP5Up_/view?usp=sharing"/>
    <hyperlink ref="J32" r:id="rId15" display="https://drive.google.com/file/d/1qd5CBvPQjnPMyrvMX24dG35OUShP5Up_/view?usp=sharing"/>
    <hyperlink ref="J33" r:id="rId16" display="https://drive.google.com/file/d/1qd5CBvPQjnPMyrvMX24dG35OUShP5Up_/view?usp=sharing"/>
  </hyperlinks>
  <pageMargins left="0.7" right="0.7" top="0.75" bottom="0.75" header="0.3" footer="0.3"/>
  <pageSetup paperSize="9" orientation="portrait" horizontalDpi="4294967292" verticalDpi="4294967292"/>
  <ignoredErrors>
    <ignoredError sqref="T24 T23 T26:T28" formula="1"/>
    <ignoredError sqref="P24" emptyCellReference="1"/>
  </ignoredErrors>
  <drawing r:id="rId17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</sheetPr>
  <dimension ref="A2:O40"/>
  <sheetViews>
    <sheetView workbookViewId="0">
      <selection activeCell="O23" sqref="O23"/>
    </sheetView>
  </sheetViews>
  <sheetFormatPr baseColWidth="10" defaultRowHeight="14" x14ac:dyDescent="0"/>
  <cols>
    <col min="1" max="1" width="7" style="1" customWidth="1"/>
    <col min="2" max="4" width="10.83203125" style="1"/>
    <col min="5" max="5" width="11.33203125" style="1" customWidth="1"/>
    <col min="6" max="16384" width="10.83203125" style="1"/>
  </cols>
  <sheetData>
    <row r="2" spans="1:15">
      <c r="A2" s="57" t="s">
        <v>85</v>
      </c>
      <c r="H2" s="57" t="s">
        <v>3</v>
      </c>
      <c r="O2" s="57" t="s">
        <v>4</v>
      </c>
    </row>
    <row r="22" spans="1:15">
      <c r="A22" s="57" t="s">
        <v>6</v>
      </c>
      <c r="H22" s="57" t="s">
        <v>21</v>
      </c>
      <c r="O22" s="57" t="s">
        <v>39</v>
      </c>
    </row>
    <row r="39" spans="2:6" ht="20">
      <c r="B39" s="72" t="s">
        <v>32</v>
      </c>
      <c r="C39" s="71"/>
      <c r="D39" s="71"/>
      <c r="F39" s="71" t="s">
        <v>23</v>
      </c>
    </row>
    <row r="40" spans="2:6" ht="20">
      <c r="B40" s="72" t="s">
        <v>33</v>
      </c>
      <c r="F40" s="73" t="s">
        <v>34</v>
      </c>
    </row>
  </sheetData>
  <hyperlinks>
    <hyperlink ref="F39" r:id="rId1"/>
    <hyperlink ref="F40" r:id="rId2"/>
  </hyperlinks>
  <pageMargins left="0.75" right="0.75" top="1" bottom="1" header="0.5" footer="0.5"/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Wi-Fi Second Screen</vt:lpstr>
      <vt:lpstr>Description (ex. Fanta)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SStamboltsyan</dc:creator>
  <cp:lastModifiedBy>Ivan Ivan</cp:lastModifiedBy>
  <cp:lastPrinted>2015-05-26T12:59:50Z</cp:lastPrinted>
  <dcterms:created xsi:type="dcterms:W3CDTF">2014-05-26T19:15:41Z</dcterms:created>
  <dcterms:modified xsi:type="dcterms:W3CDTF">2018-02-12T21:12:04Z</dcterms:modified>
</cp:coreProperties>
</file>